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<sst xmlns="http://schemas.openxmlformats.org/spreadsheetml/2006/main" count="45" uniqueCount="41">
  <si>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месяц</t>
  </si>
  <si>
    <t>поток</t>
  </si>
  <si>
    <t>проценты</t>
  </si>
  <si>
    <t>РКО</t>
  </si>
  <si>
    <t>часть к погашению</t>
  </si>
  <si>
    <t>долг на конец месяца</t>
  </si>
  <si>
    <t>Дисконт</t>
  </si>
  <si>
    <t>Приведенный поток</t>
  </si>
  <si>
    <t>Первый взнос</t>
  </si>
  <si>
    <t>Процентная ставка</t>
  </si>
  <si>
    <t>Единоразовая комиссия (в тело кредита)</t>
  </si>
  <si>
    <t>PIL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</si>
  <si>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</si>
  <si>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</si>
  <si>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</si>
  <si>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</si>
  <si>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 xml:space="preserve"> </t>
  </si>
  <si>
    <t xml:space="preserve">Доходность по проекту </t>
  </si>
  <si>
    <t>Удорожание товара для клиента</t>
  </si>
  <si>
    <t>Доход Банка (с учетом затрат на выдачу)</t>
  </si>
  <si>
    <t>Первый взнос (ратанет)</t>
  </si>
  <si>
    <t>Стоимость товара (в магазине)</t>
  </si>
  <si>
    <t>Стоимость товара (в счет фактуре), с учетом скидки</t>
  </si>
  <si>
    <t>Комиссия магазина (от цены товара) через мес.</t>
  </si>
  <si>
    <t>Комиссия магазина (от цены товара), значение в ратанет</t>
  </si>
  <si>
    <t>Доходность по проекту (с учетом затрат на выдачу)</t>
  </si>
  <si>
    <t>поток 2</t>
  </si>
  <si>
    <t>страховой тариф</t>
  </si>
  <si>
    <t>агентское вознаграждение %</t>
  </si>
  <si>
    <t>Фгентское вознаграждение UAH</t>
  </si>
  <si>
    <t xml:space="preserve">Потребительский кредит от АО "УКРСИББАНК" </t>
  </si>
  <si>
    <t>Сумма кредита от 300грн до 20000грн</t>
  </si>
  <si>
    <t>Срок кредита от 3 до 24 месяцев</t>
  </si>
  <si>
    <t>Ячейки заполняются клиентом</t>
  </si>
  <si>
    <t>Ячейки не поддаются корректировке</t>
  </si>
  <si>
    <t>грн</t>
  </si>
  <si>
    <t>мес</t>
  </si>
  <si>
    <t>Не меньше 10% от суммы товара</t>
  </si>
  <si>
    <t xml:space="preserve">не меньше </t>
  </si>
  <si>
    <t>Ежемесячный платёж</t>
  </si>
  <si>
    <t>Кредитный калькулятор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</si>
</sst>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* #,##0.000_р_._-;\-* #,##0.000_р_._-;_-* &quot;-&quot;??_р_._-;_-@_-"/>
    <numFmt numFmtId="169" formatCode="0.00000"/>
    <numFmt numFmtId="170" formatCode="0.0%"/>
    <numFmt numFmtId="171" formatCode="#,##0.000"/>
    <numFmt numFmtId="172" formatCode="#,##0.0000"/>
    <numFmt numFmtId="173" formatCode="#,##0.00000"/>
  </numFmts>
  <fonts count="18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i/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u val="single"/>
      <sz val="20"/>
      <name val="Arial Cyr"/>
      <family val="0"/>
    </font>
    <font>
      <u val="single"/>
      <sz val="10"/>
      <name val="Arial Cyr"/>
      <family val="0"/>
    </font>
    <font>
      <sz val="10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0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2" fillId="0" borderId="0" xfId="2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0" fontId="6" fillId="2" borderId="5" xfId="0" applyNumberFormat="1" applyFont="1" applyFill="1" applyBorder="1" applyAlignment="1">
      <alignment/>
    </xf>
    <xf numFmtId="10" fontId="6" fillId="2" borderId="6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2" borderId="7" xfId="0" applyFont="1" applyFill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6" fillId="0" borderId="10" xfId="0" applyNumberFormat="1" applyFont="1" applyBorder="1" applyAlignment="1">
      <alignment/>
    </xf>
    <xf numFmtId="3" fontId="8" fillId="4" borderId="11" xfId="0" applyNumberFormat="1" applyFont="1" applyFill="1" applyBorder="1" applyAlignment="1">
      <alignment horizontal="center"/>
    </xf>
    <xf numFmtId="10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0" fontId="6" fillId="0" borderId="12" xfId="0" applyNumberFormat="1" applyFont="1" applyBorder="1" applyAlignment="1">
      <alignment/>
    </xf>
    <xf numFmtId="10" fontId="9" fillId="0" borderId="0" xfId="20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1" fontId="6" fillId="0" borderId="14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9" fontId="0" fillId="5" borderId="0" xfId="20" applyFill="1" applyAlignment="1">
      <alignment/>
    </xf>
    <xf numFmtId="0" fontId="13" fillId="3" borderId="0" xfId="0" applyFont="1" applyFill="1" applyAlignment="1">
      <alignment/>
    </xf>
    <xf numFmtId="0" fontId="0" fillId="0" borderId="15" xfId="0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10" fontId="6" fillId="0" borderId="14" xfId="2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0" fillId="6" borderId="13" xfId="0" applyFill="1" applyBorder="1" applyAlignment="1">
      <alignment/>
    </xf>
    <xf numFmtId="0" fontId="7" fillId="6" borderId="15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5" xfId="0" applyFill="1" applyBorder="1" applyAlignment="1">
      <alignment/>
    </xf>
    <xf numFmtId="0" fontId="7" fillId="7" borderId="15" xfId="0" applyFont="1" applyFill="1" applyBorder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10" fontId="4" fillId="6" borderId="12" xfId="0" applyNumberFormat="1" applyFont="1" applyFill="1" applyBorder="1" applyAlignment="1">
      <alignment/>
    </xf>
    <xf numFmtId="4" fontId="6" fillId="6" borderId="15" xfId="0" applyNumberFormat="1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0" fillId="6" borderId="17" xfId="0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5" borderId="0" xfId="0" applyFont="1" applyFill="1" applyAlignment="1">
      <alignment/>
    </xf>
    <xf numFmtId="4" fontId="1" fillId="6" borderId="5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0" fillId="0" borderId="2" xfId="0" applyFill="1" applyBorder="1" applyAlignment="1">
      <alignment/>
    </xf>
    <xf numFmtId="4" fontId="4" fillId="0" borderId="3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4" fontId="4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1" fillId="8" borderId="18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M3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22" customWidth="1"/>
    <col min="2" max="2" width="52.00390625" style="0" customWidth="1"/>
    <col min="3" max="3" width="12.125" style="0" customWidth="1"/>
    <col min="4" max="4" width="5.875" style="0" customWidth="1"/>
    <col min="5" max="5" width="10.75390625" style="0" customWidth="1"/>
    <col min="6" max="6" width="6.875" style="0" customWidth="1"/>
    <col min="7" max="7" width="4.125" style="0" customWidth="1"/>
    <col min="8" max="8" width="24.625" style="0" customWidth="1"/>
    <col min="9" max="9" width="14.00390625" style="0" hidden="1" customWidth="1"/>
    <col min="10" max="10" width="12.625" style="0" customWidth="1"/>
    <col min="11" max="12" width="12.125" style="0" customWidth="1"/>
    <col min="15" max="15" width="10.125" style="0" customWidth="1"/>
    <col min="17" max="17" width="9.125" style="37" hidden="1" customWidth="1"/>
    <col min="27" max="27" width="0" style="0" hidden="1" customWidth="1"/>
    <col min="44" max="44" width="0" style="0" hidden="1" customWidth="1"/>
    <col min="153" max="170" width="0" style="0" hidden="1" customWidth="1"/>
  </cols>
  <sheetData>
    <row r="2" spans="2:5" ht="26.25">
      <c r="B2" s="57" t="s">
        <v>30</v>
      </c>
      <c r="C2" s="58"/>
      <c r="D2" s="58"/>
      <c r="E2" s="58"/>
    </row>
    <row r="3" ht="26.25">
      <c r="B3" s="39"/>
    </row>
    <row r="4" ht="13.5" thickBot="1">
      <c r="B4" s="22" t="s">
        <v>31</v>
      </c>
    </row>
    <row r="5" spans="2:4" ht="23.25" customHeight="1" thickBot="1">
      <c r="B5" s="67" t="s">
        <v>40</v>
      </c>
      <c r="C5" s="68"/>
      <c r="D5" s="69"/>
    </row>
    <row r="6" spans="2:4" ht="15.75" thickBot="1">
      <c r="B6" s="62" t="s">
        <v>21</v>
      </c>
      <c r="C6" s="63">
        <v>1000</v>
      </c>
      <c r="D6" t="s">
        <v>35</v>
      </c>
    </row>
    <row r="7" spans="2:44" ht="15">
      <c r="B7" s="64" t="s">
        <v>8</v>
      </c>
      <c r="C7" s="65">
        <v>70</v>
      </c>
      <c r="D7" t="s">
        <v>35</v>
      </c>
      <c r="E7" t="s">
        <v>38</v>
      </c>
      <c r="F7" s="61">
        <f>AA8*C6</f>
        <v>100</v>
      </c>
      <c r="G7" t="s">
        <v>35</v>
      </c>
      <c r="AR7" s="48"/>
    </row>
    <row r="8" spans="2:44" ht="15">
      <c r="B8" s="64" t="s">
        <v>13</v>
      </c>
      <c r="C8" s="66">
        <v>12</v>
      </c>
      <c r="D8" t="s">
        <v>36</v>
      </c>
      <c r="I8">
        <v>3</v>
      </c>
      <c r="AA8" s="28">
        <v>0.1</v>
      </c>
      <c r="AR8" s="49"/>
    </row>
    <row r="9" spans="2:44" ht="15">
      <c r="B9" s="46" t="s">
        <v>9</v>
      </c>
      <c r="C9" s="53">
        <v>0.0001</v>
      </c>
      <c r="I9">
        <v>4</v>
      </c>
      <c r="AR9" s="50"/>
    </row>
    <row r="10" spans="2:44" ht="15">
      <c r="B10" s="46" t="s">
        <v>10</v>
      </c>
      <c r="C10" s="53">
        <v>0.015</v>
      </c>
      <c r="I10">
        <v>5</v>
      </c>
      <c r="AR10" s="47"/>
    </row>
    <row r="11" spans="2:44" ht="15">
      <c r="B11" s="46" t="s">
        <v>12</v>
      </c>
      <c r="C11" s="53">
        <v>0.015</v>
      </c>
      <c r="I11">
        <v>6</v>
      </c>
      <c r="AR11" s="54">
        <f>IF(E173="CF",(C170-C7)/(1-C10)-(C170-C7),(C170-C7)*C10)</f>
        <v>13.95</v>
      </c>
    </row>
    <row r="12" spans="2:44" ht="21" thickBot="1">
      <c r="B12" s="55" t="s">
        <v>39</v>
      </c>
      <c r="C12" s="60">
        <f>IF(C9&gt;0,C177*((1+$C$9/12)^$C$8)*($C$9/12)/((1+$C$9/12)^$C$8-1),C177/C8)+AR12</f>
        <v>92.82601095011634</v>
      </c>
      <c r="I12">
        <v>7</v>
      </c>
      <c r="AR12" s="54">
        <f>C11*C177</f>
        <v>14.15925</v>
      </c>
    </row>
    <row r="13" spans="9:44" ht="13.5" thickBot="1">
      <c r="I13">
        <v>8</v>
      </c>
      <c r="AR13" s="56"/>
    </row>
    <row r="14" ht="12.75">
      <c r="I14">
        <v>9</v>
      </c>
    </row>
    <row r="15" spans="2:9" ht="12.75">
      <c r="B15" s="51" t="s">
        <v>33</v>
      </c>
      <c r="I15">
        <v>10</v>
      </c>
    </row>
    <row r="16" spans="2:9" ht="12.75">
      <c r="B16" s="52" t="s">
        <v>34</v>
      </c>
      <c r="I16">
        <v>11</v>
      </c>
    </row>
    <row r="17" ht="12.75">
      <c r="I17">
        <v>12</v>
      </c>
    </row>
    <row r="18" ht="12.75">
      <c r="I18">
        <v>13</v>
      </c>
    </row>
    <row r="19" ht="18" customHeight="1">
      <c r="I19">
        <v>14</v>
      </c>
    </row>
    <row r="20" ht="12.75">
      <c r="I20">
        <v>15</v>
      </c>
    </row>
    <row r="21" ht="12.75">
      <c r="I21">
        <v>16</v>
      </c>
    </row>
    <row r="22" ht="12.75">
      <c r="I22">
        <v>17</v>
      </c>
    </row>
    <row r="23" ht="12.75">
      <c r="I23">
        <v>18</v>
      </c>
    </row>
    <row r="24" ht="12.75">
      <c r="I24">
        <v>19</v>
      </c>
    </row>
    <row r="25" ht="12.75">
      <c r="I25">
        <v>20</v>
      </c>
    </row>
    <row r="26" ht="12.75">
      <c r="I26">
        <v>21</v>
      </c>
    </row>
    <row r="27" ht="12.75">
      <c r="I27">
        <v>22</v>
      </c>
    </row>
    <row r="28" ht="12.75">
      <c r="I28">
        <v>23</v>
      </c>
    </row>
    <row r="29" ht="12.75">
      <c r="I29">
        <v>24</v>
      </c>
    </row>
    <row r="33" ht="12.75">
      <c r="FI33" s="37"/>
    </row>
    <row r="34" ht="12.75">
      <c r="FI34" s="37"/>
    </row>
    <row r="35" spans="3:165" ht="12.75">
      <c r="C35" s="10"/>
      <c r="EX35">
        <v>27</v>
      </c>
      <c r="EY35" s="11">
        <f aca="true" t="shared" si="0" ref="EY35:EY74">EZ35</f>
        <v>0</v>
      </c>
      <c r="EZ35" s="33">
        <f aca="true" t="shared" si="1" ref="EZ35:EZ66">IF(EX35&lt;=$C$8,$C$12,0)</f>
        <v>0</v>
      </c>
      <c r="FA35" s="2" t="e">
        <f>IF(FD195&lt;0,-FD195*C$9/12,0)</f>
        <v>#REF!</v>
      </c>
      <c r="FB35" s="2">
        <f aca="true" t="shared" si="2" ref="FB35:FB66">IF(EX35&lt;=$C$8,$AR$12,0)</f>
        <v>0</v>
      </c>
      <c r="FC35" s="2" t="e">
        <f aca="true" t="shared" si="3" ref="FC35:FC73">EZ35-FA35-FB35</f>
        <v>#REF!</v>
      </c>
      <c r="FD35" s="2" t="e">
        <f>FD195+FC35</f>
        <v>#REF!</v>
      </c>
      <c r="FE35">
        <f aca="true" t="shared" si="4" ref="FE35:FE66">EZ35/(($FE$168/12+1)^(EX35))</f>
        <v>0</v>
      </c>
      <c r="FG35" s="5">
        <v>39904</v>
      </c>
      <c r="FI35" s="38" t="e">
        <f>12*IRR(H$6:H34)</f>
        <v>#NUM!</v>
      </c>
    </row>
    <row r="36" spans="3:165" ht="12.75">
      <c r="C36" s="10"/>
      <c r="EX36">
        <v>28</v>
      </c>
      <c r="EY36" s="11">
        <f t="shared" si="0"/>
        <v>0</v>
      </c>
      <c r="EZ36" s="33">
        <f t="shared" si="1"/>
        <v>0</v>
      </c>
      <c r="FA36" s="2" t="e">
        <f aca="true" t="shared" si="5" ref="FA36:FA67">IF(FD35&lt;0,-FD35*C$9/12,0)</f>
        <v>#REF!</v>
      </c>
      <c r="FB36" s="2">
        <f t="shared" si="2"/>
        <v>0</v>
      </c>
      <c r="FC36" s="2" t="e">
        <f t="shared" si="3"/>
        <v>#REF!</v>
      </c>
      <c r="FD36" s="2" t="e">
        <f aca="true" t="shared" si="6" ref="FD36:FD74">FD35+FC36</f>
        <v>#REF!</v>
      </c>
      <c r="FE36">
        <f t="shared" si="4"/>
        <v>0</v>
      </c>
      <c r="FG36" s="5">
        <v>39934</v>
      </c>
      <c r="FI36" s="38" t="e">
        <f>12*IRR(H$6:H35)</f>
        <v>#NUM!</v>
      </c>
    </row>
    <row r="37" spans="3:165" ht="12.75">
      <c r="C37" s="10"/>
      <c r="EX37">
        <v>29</v>
      </c>
      <c r="EY37" s="11">
        <f t="shared" si="0"/>
        <v>0</v>
      </c>
      <c r="EZ37" s="33">
        <f t="shared" si="1"/>
        <v>0</v>
      </c>
      <c r="FA37" s="2" t="e">
        <f t="shared" si="5"/>
        <v>#REF!</v>
      </c>
      <c r="FB37" s="2">
        <f t="shared" si="2"/>
        <v>0</v>
      </c>
      <c r="FC37" s="2" t="e">
        <f t="shared" si="3"/>
        <v>#REF!</v>
      </c>
      <c r="FD37" s="2" t="e">
        <f t="shared" si="6"/>
        <v>#REF!</v>
      </c>
      <c r="FE37">
        <f t="shared" si="4"/>
        <v>0</v>
      </c>
      <c r="FG37" s="5">
        <v>39965</v>
      </c>
      <c r="FI37" s="38" t="e">
        <f>12*IRR(H$6:H36)</f>
        <v>#NUM!</v>
      </c>
    </row>
    <row r="38" spans="3:165" ht="12.75">
      <c r="C38" s="10"/>
      <c r="EX38">
        <v>30</v>
      </c>
      <c r="EY38" s="11">
        <f t="shared" si="0"/>
        <v>0</v>
      </c>
      <c r="EZ38" s="33">
        <f t="shared" si="1"/>
        <v>0</v>
      </c>
      <c r="FA38" s="2" t="e">
        <f t="shared" si="5"/>
        <v>#REF!</v>
      </c>
      <c r="FB38" s="2">
        <f t="shared" si="2"/>
        <v>0</v>
      </c>
      <c r="FC38" s="2" t="e">
        <f t="shared" si="3"/>
        <v>#REF!</v>
      </c>
      <c r="FD38" s="2" t="e">
        <f t="shared" si="6"/>
        <v>#REF!</v>
      </c>
      <c r="FE38">
        <f t="shared" si="4"/>
        <v>0</v>
      </c>
      <c r="FG38" s="5">
        <v>39995</v>
      </c>
      <c r="FI38" s="38" t="e">
        <f>12*IRR(H$6:H37)</f>
        <v>#NUM!</v>
      </c>
    </row>
    <row r="39" spans="3:165" ht="12.75">
      <c r="C39" s="10"/>
      <c r="EX39">
        <v>31</v>
      </c>
      <c r="EY39" s="11">
        <f t="shared" si="0"/>
        <v>0</v>
      </c>
      <c r="EZ39" s="33">
        <f t="shared" si="1"/>
        <v>0</v>
      </c>
      <c r="FA39" s="2" t="e">
        <f t="shared" si="5"/>
        <v>#REF!</v>
      </c>
      <c r="FB39" s="2">
        <f t="shared" si="2"/>
        <v>0</v>
      </c>
      <c r="FC39" s="2" t="e">
        <f t="shared" si="3"/>
        <v>#REF!</v>
      </c>
      <c r="FD39" s="2" t="e">
        <f t="shared" si="6"/>
        <v>#REF!</v>
      </c>
      <c r="FE39">
        <f t="shared" si="4"/>
        <v>0</v>
      </c>
      <c r="FG39" s="5">
        <v>40026</v>
      </c>
      <c r="FI39" s="38" t="e">
        <f>12*IRR(H$6:H38)</f>
        <v>#NUM!</v>
      </c>
    </row>
    <row r="40" spans="3:165" ht="12.75">
      <c r="C40" s="10"/>
      <c r="EX40">
        <v>32</v>
      </c>
      <c r="EY40" s="11">
        <f t="shared" si="0"/>
        <v>0</v>
      </c>
      <c r="EZ40" s="33">
        <f t="shared" si="1"/>
        <v>0</v>
      </c>
      <c r="FA40" s="2" t="e">
        <f t="shared" si="5"/>
        <v>#REF!</v>
      </c>
      <c r="FB40" s="2">
        <f t="shared" si="2"/>
        <v>0</v>
      </c>
      <c r="FC40" s="2" t="e">
        <f t="shared" si="3"/>
        <v>#REF!</v>
      </c>
      <c r="FD40" s="2" t="e">
        <f t="shared" si="6"/>
        <v>#REF!</v>
      </c>
      <c r="FE40">
        <f t="shared" si="4"/>
        <v>0</v>
      </c>
      <c r="FG40" s="5">
        <v>40057</v>
      </c>
      <c r="FI40" s="38" t="e">
        <f>12*IRR(H$6:H39)</f>
        <v>#NUM!</v>
      </c>
    </row>
    <row r="41" spans="3:165" ht="12.75">
      <c r="C41" s="10"/>
      <c r="EX41">
        <v>33</v>
      </c>
      <c r="EY41" s="11">
        <f t="shared" si="0"/>
        <v>0</v>
      </c>
      <c r="EZ41" s="33">
        <f t="shared" si="1"/>
        <v>0</v>
      </c>
      <c r="FA41" s="2" t="e">
        <f t="shared" si="5"/>
        <v>#REF!</v>
      </c>
      <c r="FB41" s="2">
        <f t="shared" si="2"/>
        <v>0</v>
      </c>
      <c r="FC41" s="2" t="e">
        <f t="shared" si="3"/>
        <v>#REF!</v>
      </c>
      <c r="FD41" s="2" t="e">
        <f t="shared" si="6"/>
        <v>#REF!</v>
      </c>
      <c r="FE41">
        <f t="shared" si="4"/>
        <v>0</v>
      </c>
      <c r="FG41" s="5">
        <v>40087</v>
      </c>
      <c r="FI41" s="38" t="e">
        <f>12*IRR(H$6:H40)</f>
        <v>#NUM!</v>
      </c>
    </row>
    <row r="42" spans="3:165" ht="12.75">
      <c r="C42" s="10"/>
      <c r="EX42">
        <v>34</v>
      </c>
      <c r="EY42" s="11">
        <f t="shared" si="0"/>
        <v>0</v>
      </c>
      <c r="EZ42" s="33">
        <f t="shared" si="1"/>
        <v>0</v>
      </c>
      <c r="FA42" s="2" t="e">
        <f t="shared" si="5"/>
        <v>#REF!</v>
      </c>
      <c r="FB42" s="2">
        <f t="shared" si="2"/>
        <v>0</v>
      </c>
      <c r="FC42" s="2" t="e">
        <f t="shared" si="3"/>
        <v>#REF!</v>
      </c>
      <c r="FD42" s="2" t="e">
        <f t="shared" si="6"/>
        <v>#REF!</v>
      </c>
      <c r="FE42">
        <f t="shared" si="4"/>
        <v>0</v>
      </c>
      <c r="FG42" s="5">
        <v>40118</v>
      </c>
      <c r="FI42" s="38" t="e">
        <f>12*IRR(H$6:H41)</f>
        <v>#NUM!</v>
      </c>
    </row>
    <row r="43" spans="3:165" ht="12.75">
      <c r="C43" s="10"/>
      <c r="EX43">
        <v>35</v>
      </c>
      <c r="EY43" s="11">
        <f t="shared" si="0"/>
        <v>0</v>
      </c>
      <c r="EZ43" s="33">
        <f t="shared" si="1"/>
        <v>0</v>
      </c>
      <c r="FA43" s="2" t="e">
        <f t="shared" si="5"/>
        <v>#REF!</v>
      </c>
      <c r="FB43" s="2">
        <f t="shared" si="2"/>
        <v>0</v>
      </c>
      <c r="FC43" s="2" t="e">
        <f t="shared" si="3"/>
        <v>#REF!</v>
      </c>
      <c r="FD43" s="2" t="e">
        <f t="shared" si="6"/>
        <v>#REF!</v>
      </c>
      <c r="FE43">
        <f t="shared" si="4"/>
        <v>0</v>
      </c>
      <c r="FG43" s="5">
        <v>40148</v>
      </c>
      <c r="FI43" s="38" t="e">
        <f>12*IRR(H$6:H42)</f>
        <v>#NUM!</v>
      </c>
    </row>
    <row r="44" spans="3:165" ht="12.75">
      <c r="C44" s="10"/>
      <c r="EX44">
        <v>36</v>
      </c>
      <c r="EY44" s="11">
        <f t="shared" si="0"/>
        <v>0</v>
      </c>
      <c r="EZ44" s="33">
        <f t="shared" si="1"/>
        <v>0</v>
      </c>
      <c r="FA44" s="2" t="e">
        <f t="shared" si="5"/>
        <v>#REF!</v>
      </c>
      <c r="FB44" s="2">
        <f t="shared" si="2"/>
        <v>0</v>
      </c>
      <c r="FC44" s="2" t="e">
        <f t="shared" si="3"/>
        <v>#REF!</v>
      </c>
      <c r="FD44" s="2" t="e">
        <f t="shared" si="6"/>
        <v>#REF!</v>
      </c>
      <c r="FE44">
        <f t="shared" si="4"/>
        <v>0</v>
      </c>
      <c r="FG44" s="5">
        <v>40179</v>
      </c>
      <c r="FI44" s="38" t="e">
        <f>12*IRR(H$6:H43)</f>
        <v>#NUM!</v>
      </c>
    </row>
    <row r="45" spans="3:165" ht="12.75">
      <c r="C45" s="10"/>
      <c r="EX45">
        <v>37</v>
      </c>
      <c r="EY45" s="11">
        <f t="shared" si="0"/>
        <v>0</v>
      </c>
      <c r="EZ45" s="33">
        <f t="shared" si="1"/>
        <v>0</v>
      </c>
      <c r="FA45" s="2" t="e">
        <f t="shared" si="5"/>
        <v>#REF!</v>
      </c>
      <c r="FB45" s="2">
        <f t="shared" si="2"/>
        <v>0</v>
      </c>
      <c r="FC45" s="2" t="e">
        <f t="shared" si="3"/>
        <v>#REF!</v>
      </c>
      <c r="FD45" s="2" t="e">
        <f t="shared" si="6"/>
        <v>#REF!</v>
      </c>
      <c r="FE45">
        <f t="shared" si="4"/>
        <v>0</v>
      </c>
      <c r="FG45" s="5">
        <v>40210</v>
      </c>
      <c r="FI45" s="38" t="e">
        <f>12*IRR(H$6:H44)</f>
        <v>#NUM!</v>
      </c>
    </row>
    <row r="46" spans="3:165" ht="12.75">
      <c r="C46" s="10"/>
      <c r="EX46">
        <v>38</v>
      </c>
      <c r="EY46" s="11">
        <f t="shared" si="0"/>
        <v>0</v>
      </c>
      <c r="EZ46" s="33">
        <f t="shared" si="1"/>
        <v>0</v>
      </c>
      <c r="FA46" s="2" t="e">
        <f t="shared" si="5"/>
        <v>#REF!</v>
      </c>
      <c r="FB46" s="2">
        <f t="shared" si="2"/>
        <v>0</v>
      </c>
      <c r="FC46" s="2" t="e">
        <f t="shared" si="3"/>
        <v>#REF!</v>
      </c>
      <c r="FD46" s="2" t="e">
        <f t="shared" si="6"/>
        <v>#REF!</v>
      </c>
      <c r="FE46">
        <f t="shared" si="4"/>
        <v>0</v>
      </c>
      <c r="FG46" s="5">
        <v>40238</v>
      </c>
      <c r="FI46" s="38" t="e">
        <f>12*IRR(H$6:H45)</f>
        <v>#NUM!</v>
      </c>
    </row>
    <row r="47" spans="3:165" ht="12.75">
      <c r="C47" s="10"/>
      <c r="EX47">
        <v>39</v>
      </c>
      <c r="EY47" s="11">
        <f t="shared" si="0"/>
        <v>0</v>
      </c>
      <c r="EZ47" s="33">
        <f t="shared" si="1"/>
        <v>0</v>
      </c>
      <c r="FA47" s="2" t="e">
        <f t="shared" si="5"/>
        <v>#REF!</v>
      </c>
      <c r="FB47" s="2">
        <f t="shared" si="2"/>
        <v>0</v>
      </c>
      <c r="FC47" s="2" t="e">
        <f t="shared" si="3"/>
        <v>#REF!</v>
      </c>
      <c r="FD47" s="2" t="e">
        <f t="shared" si="6"/>
        <v>#REF!</v>
      </c>
      <c r="FE47">
        <f t="shared" si="4"/>
        <v>0</v>
      </c>
      <c r="FG47" s="5">
        <v>40269</v>
      </c>
      <c r="FI47" s="38" t="e">
        <f>12*IRR(H$6:H46)</f>
        <v>#NUM!</v>
      </c>
    </row>
    <row r="48" spans="154:165" ht="12.75">
      <c r="EX48">
        <v>40</v>
      </c>
      <c r="EY48" s="11">
        <f t="shared" si="0"/>
        <v>0</v>
      </c>
      <c r="EZ48" s="33">
        <f t="shared" si="1"/>
        <v>0</v>
      </c>
      <c r="FA48" s="2" t="e">
        <f t="shared" si="5"/>
        <v>#REF!</v>
      </c>
      <c r="FB48" s="2">
        <f t="shared" si="2"/>
        <v>0</v>
      </c>
      <c r="FC48" s="2" t="e">
        <f t="shared" si="3"/>
        <v>#REF!</v>
      </c>
      <c r="FD48" s="2" t="e">
        <f t="shared" si="6"/>
        <v>#REF!</v>
      </c>
      <c r="FE48">
        <f t="shared" si="4"/>
        <v>0</v>
      </c>
      <c r="FG48" s="5">
        <v>40299</v>
      </c>
      <c r="FI48" s="38" t="e">
        <f>12*IRR(H$6:H47)</f>
        <v>#NUM!</v>
      </c>
    </row>
    <row r="49" spans="154:165" ht="12.75">
      <c r="EX49">
        <v>41</v>
      </c>
      <c r="EY49" s="11">
        <f t="shared" si="0"/>
        <v>0</v>
      </c>
      <c r="EZ49" s="33">
        <f t="shared" si="1"/>
        <v>0</v>
      </c>
      <c r="FA49" s="2" t="e">
        <f t="shared" si="5"/>
        <v>#REF!</v>
      </c>
      <c r="FB49" s="2">
        <f t="shared" si="2"/>
        <v>0</v>
      </c>
      <c r="FC49" s="2" t="e">
        <f t="shared" si="3"/>
        <v>#REF!</v>
      </c>
      <c r="FD49" s="2" t="e">
        <f t="shared" si="6"/>
        <v>#REF!</v>
      </c>
      <c r="FE49">
        <f t="shared" si="4"/>
        <v>0</v>
      </c>
      <c r="FG49" s="5">
        <v>40330</v>
      </c>
      <c r="FI49" s="38" t="e">
        <f>12*IRR(H$6:H48)</f>
        <v>#NUM!</v>
      </c>
    </row>
    <row r="50" spans="154:165" ht="12.75">
      <c r="EX50">
        <v>42</v>
      </c>
      <c r="EY50" s="11">
        <f t="shared" si="0"/>
        <v>0</v>
      </c>
      <c r="EZ50" s="33">
        <f t="shared" si="1"/>
        <v>0</v>
      </c>
      <c r="FA50" s="2" t="e">
        <f t="shared" si="5"/>
        <v>#REF!</v>
      </c>
      <c r="FB50" s="2">
        <f t="shared" si="2"/>
        <v>0</v>
      </c>
      <c r="FC50" s="2" t="e">
        <f t="shared" si="3"/>
        <v>#REF!</v>
      </c>
      <c r="FD50" s="2" t="e">
        <f t="shared" si="6"/>
        <v>#REF!</v>
      </c>
      <c r="FE50">
        <f t="shared" si="4"/>
        <v>0</v>
      </c>
      <c r="FG50" s="5">
        <v>40360</v>
      </c>
      <c r="FI50" s="38" t="e">
        <f>12*IRR(H$6:H49)</f>
        <v>#NUM!</v>
      </c>
    </row>
    <row r="51" spans="154:165" ht="12.75">
      <c r="EX51">
        <v>43</v>
      </c>
      <c r="EY51" s="11">
        <f t="shared" si="0"/>
        <v>0</v>
      </c>
      <c r="EZ51" s="33">
        <f t="shared" si="1"/>
        <v>0</v>
      </c>
      <c r="FA51" s="2" t="e">
        <f t="shared" si="5"/>
        <v>#REF!</v>
      </c>
      <c r="FB51" s="2">
        <f t="shared" si="2"/>
        <v>0</v>
      </c>
      <c r="FC51" s="2" t="e">
        <f t="shared" si="3"/>
        <v>#REF!</v>
      </c>
      <c r="FD51" s="2" t="e">
        <f t="shared" si="6"/>
        <v>#REF!</v>
      </c>
      <c r="FE51">
        <f t="shared" si="4"/>
        <v>0</v>
      </c>
      <c r="FG51" s="5">
        <v>40391</v>
      </c>
      <c r="FI51" s="38" t="e">
        <f>12*IRR(H$6:H50)</f>
        <v>#NUM!</v>
      </c>
    </row>
    <row r="52" spans="154:165" ht="12.75">
      <c r="EX52">
        <v>44</v>
      </c>
      <c r="EY52" s="11">
        <f t="shared" si="0"/>
        <v>0</v>
      </c>
      <c r="EZ52" s="33">
        <f t="shared" si="1"/>
        <v>0</v>
      </c>
      <c r="FA52" s="2" t="e">
        <f t="shared" si="5"/>
        <v>#REF!</v>
      </c>
      <c r="FB52" s="2">
        <f t="shared" si="2"/>
        <v>0</v>
      </c>
      <c r="FC52" s="2" t="e">
        <f t="shared" si="3"/>
        <v>#REF!</v>
      </c>
      <c r="FD52" s="2" t="e">
        <f t="shared" si="6"/>
        <v>#REF!</v>
      </c>
      <c r="FE52">
        <f t="shared" si="4"/>
        <v>0</v>
      </c>
      <c r="FG52" s="5">
        <v>40422</v>
      </c>
      <c r="FI52" s="38" t="e">
        <f>12*IRR(H$6:H51)</f>
        <v>#NUM!</v>
      </c>
    </row>
    <row r="53" spans="154:165" ht="12.75">
      <c r="EX53">
        <v>45</v>
      </c>
      <c r="EY53" s="11">
        <f t="shared" si="0"/>
        <v>0</v>
      </c>
      <c r="EZ53" s="33">
        <f t="shared" si="1"/>
        <v>0</v>
      </c>
      <c r="FA53" s="2" t="e">
        <f t="shared" si="5"/>
        <v>#REF!</v>
      </c>
      <c r="FB53" s="2">
        <f t="shared" si="2"/>
        <v>0</v>
      </c>
      <c r="FC53" s="2" t="e">
        <f t="shared" si="3"/>
        <v>#REF!</v>
      </c>
      <c r="FD53" s="2" t="e">
        <f t="shared" si="6"/>
        <v>#REF!</v>
      </c>
      <c r="FE53">
        <f t="shared" si="4"/>
        <v>0</v>
      </c>
      <c r="FG53" s="5">
        <v>40452</v>
      </c>
      <c r="FI53" s="38" t="e">
        <f>12*IRR(H$6:H52)</f>
        <v>#NUM!</v>
      </c>
    </row>
    <row r="54" spans="154:165" ht="12.75">
      <c r="EX54">
        <v>46</v>
      </c>
      <c r="EY54" s="11">
        <f t="shared" si="0"/>
        <v>0</v>
      </c>
      <c r="EZ54" s="33">
        <f t="shared" si="1"/>
        <v>0</v>
      </c>
      <c r="FA54" s="2" t="e">
        <f t="shared" si="5"/>
        <v>#REF!</v>
      </c>
      <c r="FB54" s="2">
        <f t="shared" si="2"/>
        <v>0</v>
      </c>
      <c r="FC54" s="2" t="e">
        <f t="shared" si="3"/>
        <v>#REF!</v>
      </c>
      <c r="FD54" s="2" t="e">
        <f t="shared" si="6"/>
        <v>#REF!</v>
      </c>
      <c r="FE54">
        <f t="shared" si="4"/>
        <v>0</v>
      </c>
      <c r="FG54" s="5">
        <v>40483</v>
      </c>
      <c r="FI54" s="38" t="e">
        <f>12*IRR(H$6:H53)</f>
        <v>#NUM!</v>
      </c>
    </row>
    <row r="55" spans="154:165" ht="12.75">
      <c r="EX55">
        <v>47</v>
      </c>
      <c r="EY55" s="11">
        <f t="shared" si="0"/>
        <v>0</v>
      </c>
      <c r="EZ55" s="33">
        <f t="shared" si="1"/>
        <v>0</v>
      </c>
      <c r="FA55" s="2" t="e">
        <f t="shared" si="5"/>
        <v>#REF!</v>
      </c>
      <c r="FB55" s="2">
        <f t="shared" si="2"/>
        <v>0</v>
      </c>
      <c r="FC55" s="2" t="e">
        <f t="shared" si="3"/>
        <v>#REF!</v>
      </c>
      <c r="FD55" s="2" t="e">
        <f t="shared" si="6"/>
        <v>#REF!</v>
      </c>
      <c r="FE55">
        <f t="shared" si="4"/>
        <v>0</v>
      </c>
      <c r="FG55" s="5">
        <v>40513</v>
      </c>
      <c r="FI55" s="38" t="e">
        <f>12*IRR(H$6:H54)</f>
        <v>#NUM!</v>
      </c>
    </row>
    <row r="56" spans="154:165" ht="12.75">
      <c r="EX56">
        <v>48</v>
      </c>
      <c r="EY56" s="11">
        <f t="shared" si="0"/>
        <v>0</v>
      </c>
      <c r="EZ56" s="33">
        <f t="shared" si="1"/>
        <v>0</v>
      </c>
      <c r="FA56" s="2" t="e">
        <f t="shared" si="5"/>
        <v>#REF!</v>
      </c>
      <c r="FB56" s="2">
        <f t="shared" si="2"/>
        <v>0</v>
      </c>
      <c r="FC56" s="2" t="e">
        <f t="shared" si="3"/>
        <v>#REF!</v>
      </c>
      <c r="FD56" s="2" t="e">
        <f t="shared" si="6"/>
        <v>#REF!</v>
      </c>
      <c r="FE56">
        <f t="shared" si="4"/>
        <v>0</v>
      </c>
      <c r="FG56" s="5">
        <v>40544</v>
      </c>
      <c r="FI56" s="38" t="e">
        <f>12*IRR(H$6:H55)</f>
        <v>#NUM!</v>
      </c>
    </row>
    <row r="57" spans="154:165" ht="12.75">
      <c r="EX57">
        <v>49</v>
      </c>
      <c r="EY57" s="11">
        <f t="shared" si="0"/>
        <v>0</v>
      </c>
      <c r="EZ57" s="33">
        <f t="shared" si="1"/>
        <v>0</v>
      </c>
      <c r="FA57" s="2" t="e">
        <f t="shared" si="5"/>
        <v>#REF!</v>
      </c>
      <c r="FB57" s="2">
        <f t="shared" si="2"/>
        <v>0</v>
      </c>
      <c r="FC57" s="2" t="e">
        <f t="shared" si="3"/>
        <v>#REF!</v>
      </c>
      <c r="FD57" s="2" t="e">
        <f t="shared" si="6"/>
        <v>#REF!</v>
      </c>
      <c r="FE57">
        <f t="shared" si="4"/>
        <v>0</v>
      </c>
      <c r="FG57" s="5">
        <v>40575</v>
      </c>
      <c r="FI57" s="38" t="e">
        <f>12*IRR(H$6:H56)</f>
        <v>#NUM!</v>
      </c>
    </row>
    <row r="58" spans="154:165" ht="12.75">
      <c r="EX58">
        <v>50</v>
      </c>
      <c r="EY58" s="11">
        <f t="shared" si="0"/>
        <v>0</v>
      </c>
      <c r="EZ58" s="33">
        <f t="shared" si="1"/>
        <v>0</v>
      </c>
      <c r="FA58" s="2" t="e">
        <f t="shared" si="5"/>
        <v>#REF!</v>
      </c>
      <c r="FB58" s="2">
        <f t="shared" si="2"/>
        <v>0</v>
      </c>
      <c r="FC58" s="2" t="e">
        <f t="shared" si="3"/>
        <v>#REF!</v>
      </c>
      <c r="FD58" s="2" t="e">
        <f t="shared" si="6"/>
        <v>#REF!</v>
      </c>
      <c r="FE58">
        <f t="shared" si="4"/>
        <v>0</v>
      </c>
      <c r="FG58" s="5">
        <v>40603</v>
      </c>
      <c r="FI58" s="38" t="e">
        <f>12*IRR(H$6:H57)</f>
        <v>#NUM!</v>
      </c>
    </row>
    <row r="59" spans="154:165" ht="12.75">
      <c r="EX59">
        <v>51</v>
      </c>
      <c r="EY59" s="11">
        <f t="shared" si="0"/>
        <v>0</v>
      </c>
      <c r="EZ59" s="33">
        <f t="shared" si="1"/>
        <v>0</v>
      </c>
      <c r="FA59" s="2" t="e">
        <f t="shared" si="5"/>
        <v>#REF!</v>
      </c>
      <c r="FB59" s="2">
        <f t="shared" si="2"/>
        <v>0</v>
      </c>
      <c r="FC59" s="2" t="e">
        <f t="shared" si="3"/>
        <v>#REF!</v>
      </c>
      <c r="FD59" s="2" t="e">
        <f t="shared" si="6"/>
        <v>#REF!</v>
      </c>
      <c r="FE59">
        <f t="shared" si="4"/>
        <v>0</v>
      </c>
      <c r="FG59" s="5">
        <v>40634</v>
      </c>
      <c r="FI59" s="38" t="e">
        <f>12*IRR(H$6:H58)</f>
        <v>#NUM!</v>
      </c>
    </row>
    <row r="60" spans="154:165" ht="12.75">
      <c r="EX60">
        <v>52</v>
      </c>
      <c r="EY60" s="11">
        <f t="shared" si="0"/>
        <v>0</v>
      </c>
      <c r="EZ60" s="33">
        <f t="shared" si="1"/>
        <v>0</v>
      </c>
      <c r="FA60" s="2" t="e">
        <f t="shared" si="5"/>
        <v>#REF!</v>
      </c>
      <c r="FB60" s="2">
        <f t="shared" si="2"/>
        <v>0</v>
      </c>
      <c r="FC60" s="2" t="e">
        <f t="shared" si="3"/>
        <v>#REF!</v>
      </c>
      <c r="FD60" s="2" t="e">
        <f t="shared" si="6"/>
        <v>#REF!</v>
      </c>
      <c r="FE60">
        <f t="shared" si="4"/>
        <v>0</v>
      </c>
      <c r="FG60" s="5">
        <v>40664</v>
      </c>
      <c r="FI60" s="38" t="e">
        <f>12*IRR(H$6:H59)</f>
        <v>#NUM!</v>
      </c>
    </row>
    <row r="61" spans="154:165" ht="12.75">
      <c r="EX61">
        <v>53</v>
      </c>
      <c r="EY61" s="11">
        <f t="shared" si="0"/>
        <v>0</v>
      </c>
      <c r="EZ61" s="33">
        <f t="shared" si="1"/>
        <v>0</v>
      </c>
      <c r="FA61" s="2" t="e">
        <f t="shared" si="5"/>
        <v>#REF!</v>
      </c>
      <c r="FB61" s="2">
        <f t="shared" si="2"/>
        <v>0</v>
      </c>
      <c r="FC61" s="2" t="e">
        <f t="shared" si="3"/>
        <v>#REF!</v>
      </c>
      <c r="FD61" s="2" t="e">
        <f t="shared" si="6"/>
        <v>#REF!</v>
      </c>
      <c r="FE61">
        <f t="shared" si="4"/>
        <v>0</v>
      </c>
      <c r="FG61" s="5">
        <v>40695</v>
      </c>
      <c r="FI61" s="38" t="e">
        <f>12*IRR(H$6:H60)</f>
        <v>#NUM!</v>
      </c>
    </row>
    <row r="62" spans="154:165" ht="12.75">
      <c r="EX62">
        <v>54</v>
      </c>
      <c r="EY62" s="11">
        <f t="shared" si="0"/>
        <v>0</v>
      </c>
      <c r="EZ62" s="33">
        <f t="shared" si="1"/>
        <v>0</v>
      </c>
      <c r="FA62" s="2" t="e">
        <f t="shared" si="5"/>
        <v>#REF!</v>
      </c>
      <c r="FB62" s="2">
        <f t="shared" si="2"/>
        <v>0</v>
      </c>
      <c r="FC62" s="2" t="e">
        <f t="shared" si="3"/>
        <v>#REF!</v>
      </c>
      <c r="FD62" s="2" t="e">
        <f t="shared" si="6"/>
        <v>#REF!</v>
      </c>
      <c r="FE62">
        <f t="shared" si="4"/>
        <v>0</v>
      </c>
      <c r="FG62" s="5">
        <v>40725</v>
      </c>
      <c r="FI62" s="38" t="e">
        <f>12*IRR(H$6:H61)</f>
        <v>#NUM!</v>
      </c>
    </row>
    <row r="63" spans="154:165" ht="12.75">
      <c r="EX63">
        <v>55</v>
      </c>
      <c r="EY63" s="11">
        <f t="shared" si="0"/>
        <v>0</v>
      </c>
      <c r="EZ63" s="33">
        <f t="shared" si="1"/>
        <v>0</v>
      </c>
      <c r="FA63" s="2" t="e">
        <f t="shared" si="5"/>
        <v>#REF!</v>
      </c>
      <c r="FB63" s="2">
        <f t="shared" si="2"/>
        <v>0</v>
      </c>
      <c r="FC63" s="2" t="e">
        <f t="shared" si="3"/>
        <v>#REF!</v>
      </c>
      <c r="FD63" s="2" t="e">
        <f t="shared" si="6"/>
        <v>#REF!</v>
      </c>
      <c r="FE63">
        <f t="shared" si="4"/>
        <v>0</v>
      </c>
      <c r="FG63" s="5">
        <v>40756</v>
      </c>
      <c r="FI63" s="38" t="e">
        <f>12*IRR(H$6:H62)</f>
        <v>#NUM!</v>
      </c>
    </row>
    <row r="64" spans="154:165" ht="12.75">
      <c r="EX64">
        <v>56</v>
      </c>
      <c r="EY64" s="11">
        <f t="shared" si="0"/>
        <v>0</v>
      </c>
      <c r="EZ64" s="33">
        <f t="shared" si="1"/>
        <v>0</v>
      </c>
      <c r="FA64" s="2" t="e">
        <f t="shared" si="5"/>
        <v>#REF!</v>
      </c>
      <c r="FB64" s="2">
        <f t="shared" si="2"/>
        <v>0</v>
      </c>
      <c r="FC64" s="2" t="e">
        <f t="shared" si="3"/>
        <v>#REF!</v>
      </c>
      <c r="FD64" s="2" t="e">
        <f t="shared" si="6"/>
        <v>#REF!</v>
      </c>
      <c r="FE64">
        <f t="shared" si="4"/>
        <v>0</v>
      </c>
      <c r="FG64" s="5">
        <v>40787</v>
      </c>
      <c r="FI64" s="38" t="e">
        <f>12*IRR(H$6:H63)</f>
        <v>#NUM!</v>
      </c>
    </row>
    <row r="65" spans="154:165" ht="12.75">
      <c r="EX65">
        <v>57</v>
      </c>
      <c r="EY65" s="11">
        <f t="shared" si="0"/>
        <v>0</v>
      </c>
      <c r="EZ65" s="33">
        <f t="shared" si="1"/>
        <v>0</v>
      </c>
      <c r="FA65" s="2" t="e">
        <f t="shared" si="5"/>
        <v>#REF!</v>
      </c>
      <c r="FB65" s="2">
        <f t="shared" si="2"/>
        <v>0</v>
      </c>
      <c r="FC65" s="2" t="e">
        <f t="shared" si="3"/>
        <v>#REF!</v>
      </c>
      <c r="FD65" s="2" t="e">
        <f t="shared" si="6"/>
        <v>#REF!</v>
      </c>
      <c r="FE65">
        <f t="shared" si="4"/>
        <v>0</v>
      </c>
      <c r="FG65" s="5">
        <v>40817</v>
      </c>
      <c r="FI65" s="38" t="e">
        <f>12*IRR(H$6:H64)</f>
        <v>#NUM!</v>
      </c>
    </row>
    <row r="66" spans="154:165" ht="12.75">
      <c r="EX66">
        <v>58</v>
      </c>
      <c r="EY66" s="11">
        <f t="shared" si="0"/>
        <v>0</v>
      </c>
      <c r="EZ66" s="33">
        <f t="shared" si="1"/>
        <v>0</v>
      </c>
      <c r="FA66" s="2" t="e">
        <f t="shared" si="5"/>
        <v>#REF!</v>
      </c>
      <c r="FB66" s="2">
        <f t="shared" si="2"/>
        <v>0</v>
      </c>
      <c r="FC66" s="2" t="e">
        <f t="shared" si="3"/>
        <v>#REF!</v>
      </c>
      <c r="FD66" s="2" t="e">
        <f t="shared" si="6"/>
        <v>#REF!</v>
      </c>
      <c r="FE66">
        <f t="shared" si="4"/>
        <v>0</v>
      </c>
      <c r="FG66" s="5">
        <v>40848</v>
      </c>
      <c r="FI66" s="38" t="e">
        <f>12*IRR(H$6:H65)</f>
        <v>#NUM!</v>
      </c>
    </row>
    <row r="67" spans="154:165" ht="12.75">
      <c r="EX67">
        <v>59</v>
      </c>
      <c r="EY67" s="11">
        <f t="shared" si="0"/>
        <v>0</v>
      </c>
      <c r="EZ67" s="33">
        <f aca="true" t="shared" si="7" ref="EZ67:EZ98">IF(EX67&lt;=$C$8,$C$12,0)</f>
        <v>0</v>
      </c>
      <c r="FA67" s="2" t="e">
        <f t="shared" si="5"/>
        <v>#REF!</v>
      </c>
      <c r="FB67" s="2">
        <f aca="true" t="shared" si="8" ref="FB67:FB98">IF(EX67&lt;=$C$8,$AR$12,0)</f>
        <v>0</v>
      </c>
      <c r="FC67" s="2" t="e">
        <f t="shared" si="3"/>
        <v>#REF!</v>
      </c>
      <c r="FD67" s="2" t="e">
        <f t="shared" si="6"/>
        <v>#REF!</v>
      </c>
      <c r="FE67">
        <f aca="true" t="shared" si="9" ref="FE67:FE98">EZ67/(($FE$168/12+1)^(EX67))</f>
        <v>0</v>
      </c>
      <c r="FG67" s="5">
        <v>40878</v>
      </c>
      <c r="FI67" s="38" t="e">
        <f>12*IRR(H$6:H66)</f>
        <v>#NUM!</v>
      </c>
    </row>
    <row r="68" spans="154:165" ht="12.75">
      <c r="EX68">
        <v>60</v>
      </c>
      <c r="EY68" s="11">
        <f t="shared" si="0"/>
        <v>0</v>
      </c>
      <c r="EZ68" s="33">
        <f t="shared" si="7"/>
        <v>0</v>
      </c>
      <c r="FA68" s="2" t="e">
        <f aca="true" t="shared" si="10" ref="FA68:FA99">IF(FD67&lt;0,-FD67*C$9/12,0)</f>
        <v>#REF!</v>
      </c>
      <c r="FB68" s="2">
        <f t="shared" si="8"/>
        <v>0</v>
      </c>
      <c r="FC68" s="2" t="e">
        <f t="shared" si="3"/>
        <v>#REF!</v>
      </c>
      <c r="FD68" s="2" t="e">
        <f t="shared" si="6"/>
        <v>#REF!</v>
      </c>
      <c r="FE68">
        <f t="shared" si="9"/>
        <v>0</v>
      </c>
      <c r="FG68" s="5">
        <v>40909</v>
      </c>
      <c r="FI68" s="38" t="e">
        <f>12*IRR(H$6:H67)</f>
        <v>#NUM!</v>
      </c>
    </row>
    <row r="69" spans="154:165" ht="12.75">
      <c r="EX69">
        <v>61</v>
      </c>
      <c r="EY69" s="11">
        <f t="shared" si="0"/>
        <v>0</v>
      </c>
      <c r="EZ69" s="33">
        <f t="shared" si="7"/>
        <v>0</v>
      </c>
      <c r="FA69" s="2" t="e">
        <f t="shared" si="10"/>
        <v>#REF!</v>
      </c>
      <c r="FB69" s="2">
        <f t="shared" si="8"/>
        <v>0</v>
      </c>
      <c r="FC69" s="2" t="e">
        <f t="shared" si="3"/>
        <v>#REF!</v>
      </c>
      <c r="FD69" s="2" t="e">
        <f t="shared" si="6"/>
        <v>#REF!</v>
      </c>
      <c r="FE69">
        <f t="shared" si="9"/>
        <v>0</v>
      </c>
      <c r="FG69" s="5">
        <v>40940</v>
      </c>
      <c r="FI69" s="38" t="e">
        <f>12*IRR(H$6:H68)</f>
        <v>#NUM!</v>
      </c>
    </row>
    <row r="70" spans="154:165" ht="12.75">
      <c r="EX70">
        <v>62</v>
      </c>
      <c r="EY70" s="11">
        <f t="shared" si="0"/>
        <v>0</v>
      </c>
      <c r="EZ70" s="33">
        <f t="shared" si="7"/>
        <v>0</v>
      </c>
      <c r="FA70" s="2" t="e">
        <f t="shared" si="10"/>
        <v>#REF!</v>
      </c>
      <c r="FB70" s="2">
        <f t="shared" si="8"/>
        <v>0</v>
      </c>
      <c r="FC70" s="2" t="e">
        <f t="shared" si="3"/>
        <v>#REF!</v>
      </c>
      <c r="FD70" s="2" t="e">
        <f t="shared" si="6"/>
        <v>#REF!</v>
      </c>
      <c r="FE70">
        <f t="shared" si="9"/>
        <v>0</v>
      </c>
      <c r="FG70" s="5">
        <v>40969</v>
      </c>
      <c r="FI70" s="38" t="e">
        <f>12*IRR(H$6:H69)</f>
        <v>#NUM!</v>
      </c>
    </row>
    <row r="71" spans="154:165" ht="12.75">
      <c r="EX71">
        <v>63</v>
      </c>
      <c r="EY71" s="11">
        <f t="shared" si="0"/>
        <v>0</v>
      </c>
      <c r="EZ71" s="33">
        <f t="shared" si="7"/>
        <v>0</v>
      </c>
      <c r="FA71" s="2" t="e">
        <f t="shared" si="10"/>
        <v>#REF!</v>
      </c>
      <c r="FB71" s="2">
        <f t="shared" si="8"/>
        <v>0</v>
      </c>
      <c r="FC71" s="2" t="e">
        <f t="shared" si="3"/>
        <v>#REF!</v>
      </c>
      <c r="FD71" s="2" t="e">
        <f t="shared" si="6"/>
        <v>#REF!</v>
      </c>
      <c r="FE71">
        <f t="shared" si="9"/>
        <v>0</v>
      </c>
      <c r="FG71" s="5">
        <v>41000</v>
      </c>
      <c r="FI71" s="38" t="e">
        <f>12*IRR(H$6:H70)</f>
        <v>#NUM!</v>
      </c>
    </row>
    <row r="72" spans="154:165" ht="12.75">
      <c r="EX72">
        <v>64</v>
      </c>
      <c r="EY72" s="11">
        <f t="shared" si="0"/>
        <v>0</v>
      </c>
      <c r="EZ72" s="33">
        <f t="shared" si="7"/>
        <v>0</v>
      </c>
      <c r="FA72" s="2" t="e">
        <f t="shared" si="10"/>
        <v>#REF!</v>
      </c>
      <c r="FB72" s="2">
        <f t="shared" si="8"/>
        <v>0</v>
      </c>
      <c r="FC72" s="2" t="e">
        <f t="shared" si="3"/>
        <v>#REF!</v>
      </c>
      <c r="FD72" s="2" t="e">
        <f t="shared" si="6"/>
        <v>#REF!</v>
      </c>
      <c r="FE72">
        <f t="shared" si="9"/>
        <v>0</v>
      </c>
      <c r="FG72" s="5">
        <v>41030</v>
      </c>
      <c r="FI72" s="38" t="e">
        <f>12*IRR(H$6:H71)</f>
        <v>#NUM!</v>
      </c>
    </row>
    <row r="73" spans="154:165" ht="12.75">
      <c r="EX73">
        <v>65</v>
      </c>
      <c r="EY73" s="11">
        <f t="shared" si="0"/>
        <v>0</v>
      </c>
      <c r="EZ73" s="33">
        <f t="shared" si="7"/>
        <v>0</v>
      </c>
      <c r="FA73" s="2" t="e">
        <f t="shared" si="10"/>
        <v>#REF!</v>
      </c>
      <c r="FB73" s="2">
        <f t="shared" si="8"/>
        <v>0</v>
      </c>
      <c r="FC73" s="2" t="e">
        <f t="shared" si="3"/>
        <v>#REF!</v>
      </c>
      <c r="FD73" s="2" t="e">
        <f t="shared" si="6"/>
        <v>#REF!</v>
      </c>
      <c r="FE73">
        <f t="shared" si="9"/>
        <v>0</v>
      </c>
      <c r="FG73" s="5">
        <v>41061</v>
      </c>
      <c r="FI73" s="38" t="e">
        <f>12*IRR(H$6:H72)</f>
        <v>#NUM!</v>
      </c>
    </row>
    <row r="74" spans="154:165" ht="12.75">
      <c r="EX74">
        <v>66</v>
      </c>
      <c r="EY74" s="11">
        <f t="shared" si="0"/>
        <v>0</v>
      </c>
      <c r="EZ74" s="33">
        <f t="shared" si="7"/>
        <v>0</v>
      </c>
      <c r="FA74" s="2" t="e">
        <f t="shared" si="10"/>
        <v>#REF!</v>
      </c>
      <c r="FB74" s="2">
        <f t="shared" si="8"/>
        <v>0</v>
      </c>
      <c r="FC74" s="2" t="e">
        <f aca="true" t="shared" si="11" ref="FC74:FC137">EZ74-FA74-FB74</f>
        <v>#REF!</v>
      </c>
      <c r="FD74" s="2" t="e">
        <f t="shared" si="6"/>
        <v>#REF!</v>
      </c>
      <c r="FE74">
        <f t="shared" si="9"/>
        <v>0</v>
      </c>
      <c r="FG74" s="5">
        <v>41091</v>
      </c>
      <c r="FI74" s="38" t="e">
        <f>12*IRR(H$6:H73)</f>
        <v>#NUM!</v>
      </c>
    </row>
    <row r="75" spans="154:165" ht="12.75">
      <c r="EX75">
        <v>67</v>
      </c>
      <c r="EY75" s="11">
        <f aca="true" t="shared" si="12" ref="EY75:EY138">EZ75</f>
        <v>0</v>
      </c>
      <c r="EZ75" s="33">
        <f t="shared" si="7"/>
        <v>0</v>
      </c>
      <c r="FA75" s="2" t="e">
        <f t="shared" si="10"/>
        <v>#REF!</v>
      </c>
      <c r="FB75" s="2">
        <f t="shared" si="8"/>
        <v>0</v>
      </c>
      <c r="FC75" s="2" t="e">
        <f t="shared" si="11"/>
        <v>#REF!</v>
      </c>
      <c r="FD75" s="2" t="e">
        <f aca="true" t="shared" si="13" ref="FD75:FD138">FD74+FC75</f>
        <v>#REF!</v>
      </c>
      <c r="FE75">
        <f t="shared" si="9"/>
        <v>0</v>
      </c>
      <c r="FG75" s="5">
        <v>41122</v>
      </c>
      <c r="FI75" s="38" t="e">
        <f>12*IRR(H$6:H74)</f>
        <v>#NUM!</v>
      </c>
    </row>
    <row r="76" spans="154:165" ht="12.75">
      <c r="EX76">
        <v>68</v>
      </c>
      <c r="EY76" s="11">
        <f t="shared" si="12"/>
        <v>0</v>
      </c>
      <c r="EZ76" s="33">
        <f t="shared" si="7"/>
        <v>0</v>
      </c>
      <c r="FA76" s="2" t="e">
        <f t="shared" si="10"/>
        <v>#REF!</v>
      </c>
      <c r="FB76" s="2">
        <f t="shared" si="8"/>
        <v>0</v>
      </c>
      <c r="FC76" s="2" t="e">
        <f t="shared" si="11"/>
        <v>#REF!</v>
      </c>
      <c r="FD76" s="2" t="e">
        <f t="shared" si="13"/>
        <v>#REF!</v>
      </c>
      <c r="FE76">
        <f t="shared" si="9"/>
        <v>0</v>
      </c>
      <c r="FG76" s="5">
        <v>41153</v>
      </c>
      <c r="FI76" s="38" t="e">
        <f>12*IRR(H$6:H75)</f>
        <v>#NUM!</v>
      </c>
    </row>
    <row r="77" spans="154:165" ht="12.75">
      <c r="EX77">
        <v>69</v>
      </c>
      <c r="EY77" s="11">
        <f t="shared" si="12"/>
        <v>0</v>
      </c>
      <c r="EZ77" s="33">
        <f t="shared" si="7"/>
        <v>0</v>
      </c>
      <c r="FA77" s="2" t="e">
        <f t="shared" si="10"/>
        <v>#REF!</v>
      </c>
      <c r="FB77" s="2">
        <f t="shared" si="8"/>
        <v>0</v>
      </c>
      <c r="FC77" s="2" t="e">
        <f t="shared" si="11"/>
        <v>#REF!</v>
      </c>
      <c r="FD77" s="2" t="e">
        <f t="shared" si="13"/>
        <v>#REF!</v>
      </c>
      <c r="FE77">
        <f t="shared" si="9"/>
        <v>0</v>
      </c>
      <c r="FG77" s="5">
        <v>41183</v>
      </c>
      <c r="FI77" s="38" t="e">
        <f>12*IRR(H$6:H76)</f>
        <v>#NUM!</v>
      </c>
    </row>
    <row r="78" spans="154:165" ht="12.75">
      <c r="EX78">
        <v>70</v>
      </c>
      <c r="EY78" s="11">
        <f t="shared" si="12"/>
        <v>0</v>
      </c>
      <c r="EZ78" s="33">
        <f t="shared" si="7"/>
        <v>0</v>
      </c>
      <c r="FA78" s="2" t="e">
        <f t="shared" si="10"/>
        <v>#REF!</v>
      </c>
      <c r="FB78" s="2">
        <f t="shared" si="8"/>
        <v>0</v>
      </c>
      <c r="FC78" s="2" t="e">
        <f t="shared" si="11"/>
        <v>#REF!</v>
      </c>
      <c r="FD78" s="2" t="e">
        <f t="shared" si="13"/>
        <v>#REF!</v>
      </c>
      <c r="FE78">
        <f t="shared" si="9"/>
        <v>0</v>
      </c>
      <c r="FG78" s="5">
        <v>41214</v>
      </c>
      <c r="FI78" s="38" t="e">
        <f>12*IRR(H$6:H77)</f>
        <v>#NUM!</v>
      </c>
    </row>
    <row r="79" spans="154:165" ht="12.75">
      <c r="EX79">
        <v>71</v>
      </c>
      <c r="EY79" s="11">
        <f t="shared" si="12"/>
        <v>0</v>
      </c>
      <c r="EZ79" s="33">
        <f t="shared" si="7"/>
        <v>0</v>
      </c>
      <c r="FA79" s="2" t="e">
        <f t="shared" si="10"/>
        <v>#REF!</v>
      </c>
      <c r="FB79" s="2">
        <f t="shared" si="8"/>
        <v>0</v>
      </c>
      <c r="FC79" s="2" t="e">
        <f t="shared" si="11"/>
        <v>#REF!</v>
      </c>
      <c r="FD79" s="2" t="e">
        <f t="shared" si="13"/>
        <v>#REF!</v>
      </c>
      <c r="FE79">
        <f t="shared" si="9"/>
        <v>0</v>
      </c>
      <c r="FG79" s="5">
        <v>41244</v>
      </c>
      <c r="FI79" s="38" t="e">
        <f>12*IRR(H$6:H78)</f>
        <v>#NUM!</v>
      </c>
    </row>
    <row r="80" spans="154:165" ht="12.75">
      <c r="EX80">
        <v>72</v>
      </c>
      <c r="EY80" s="11">
        <f t="shared" si="12"/>
        <v>0</v>
      </c>
      <c r="EZ80" s="33">
        <f t="shared" si="7"/>
        <v>0</v>
      </c>
      <c r="FA80" s="2" t="e">
        <f t="shared" si="10"/>
        <v>#REF!</v>
      </c>
      <c r="FB80" s="2">
        <f t="shared" si="8"/>
        <v>0</v>
      </c>
      <c r="FC80" s="2" t="e">
        <f t="shared" si="11"/>
        <v>#REF!</v>
      </c>
      <c r="FD80" s="2" t="e">
        <f t="shared" si="13"/>
        <v>#REF!</v>
      </c>
      <c r="FE80">
        <f t="shared" si="9"/>
        <v>0</v>
      </c>
      <c r="FG80" s="5">
        <v>41275</v>
      </c>
      <c r="FI80" s="38" t="e">
        <f>12*IRR(H$6:H79)</f>
        <v>#NUM!</v>
      </c>
    </row>
    <row r="81" spans="154:165" ht="12.75">
      <c r="EX81">
        <v>73</v>
      </c>
      <c r="EY81" s="11">
        <f t="shared" si="12"/>
        <v>0</v>
      </c>
      <c r="EZ81" s="33">
        <f t="shared" si="7"/>
        <v>0</v>
      </c>
      <c r="FA81" s="2" t="e">
        <f t="shared" si="10"/>
        <v>#REF!</v>
      </c>
      <c r="FB81" s="2">
        <f t="shared" si="8"/>
        <v>0</v>
      </c>
      <c r="FC81" s="2" t="e">
        <f t="shared" si="11"/>
        <v>#REF!</v>
      </c>
      <c r="FD81" s="2" t="e">
        <f t="shared" si="13"/>
        <v>#REF!</v>
      </c>
      <c r="FE81">
        <f t="shared" si="9"/>
        <v>0</v>
      </c>
      <c r="FG81" s="5">
        <v>41306</v>
      </c>
      <c r="FI81" s="38" t="e">
        <f>12*IRR(H$6:H80)</f>
        <v>#NUM!</v>
      </c>
    </row>
    <row r="82" spans="154:165" ht="12.75">
      <c r="EX82">
        <v>74</v>
      </c>
      <c r="EY82" s="11">
        <f t="shared" si="12"/>
        <v>0</v>
      </c>
      <c r="EZ82" s="33">
        <f t="shared" si="7"/>
        <v>0</v>
      </c>
      <c r="FA82" s="2" t="e">
        <f t="shared" si="10"/>
        <v>#REF!</v>
      </c>
      <c r="FB82" s="2">
        <f t="shared" si="8"/>
        <v>0</v>
      </c>
      <c r="FC82" s="2" t="e">
        <f t="shared" si="11"/>
        <v>#REF!</v>
      </c>
      <c r="FD82" s="2" t="e">
        <f t="shared" si="13"/>
        <v>#REF!</v>
      </c>
      <c r="FE82">
        <f t="shared" si="9"/>
        <v>0</v>
      </c>
      <c r="FG82" s="5">
        <v>41334</v>
      </c>
      <c r="FI82" s="38" t="e">
        <f>12*IRR(H$6:H81)</f>
        <v>#NUM!</v>
      </c>
    </row>
    <row r="83" spans="154:165" ht="12.75">
      <c r="EX83">
        <v>75</v>
      </c>
      <c r="EY83" s="11">
        <f t="shared" si="12"/>
        <v>0</v>
      </c>
      <c r="EZ83" s="33">
        <f t="shared" si="7"/>
        <v>0</v>
      </c>
      <c r="FA83" s="2" t="e">
        <f t="shared" si="10"/>
        <v>#REF!</v>
      </c>
      <c r="FB83" s="2">
        <f t="shared" si="8"/>
        <v>0</v>
      </c>
      <c r="FC83" s="2" t="e">
        <f t="shared" si="11"/>
        <v>#REF!</v>
      </c>
      <c r="FD83" s="2" t="e">
        <f t="shared" si="13"/>
        <v>#REF!</v>
      </c>
      <c r="FE83">
        <f t="shared" si="9"/>
        <v>0</v>
      </c>
      <c r="FG83" s="5">
        <v>41365</v>
      </c>
      <c r="FI83" s="38" t="e">
        <f>12*IRR(H$6:H82)</f>
        <v>#NUM!</v>
      </c>
    </row>
    <row r="84" spans="154:165" ht="12.75">
      <c r="EX84">
        <v>76</v>
      </c>
      <c r="EY84" s="11">
        <f t="shared" si="12"/>
        <v>0</v>
      </c>
      <c r="EZ84" s="33">
        <f t="shared" si="7"/>
        <v>0</v>
      </c>
      <c r="FA84" s="2" t="e">
        <f t="shared" si="10"/>
        <v>#REF!</v>
      </c>
      <c r="FB84" s="2">
        <f t="shared" si="8"/>
        <v>0</v>
      </c>
      <c r="FC84" s="2" t="e">
        <f t="shared" si="11"/>
        <v>#REF!</v>
      </c>
      <c r="FD84" s="2" t="e">
        <f t="shared" si="13"/>
        <v>#REF!</v>
      </c>
      <c r="FE84">
        <f t="shared" si="9"/>
        <v>0</v>
      </c>
      <c r="FG84" s="5">
        <v>41395</v>
      </c>
      <c r="FI84" s="38" t="e">
        <f>12*IRR(H$6:H83)</f>
        <v>#NUM!</v>
      </c>
    </row>
    <row r="85" spans="154:165" ht="12.75">
      <c r="EX85">
        <v>77</v>
      </c>
      <c r="EY85" s="11">
        <f t="shared" si="12"/>
        <v>0</v>
      </c>
      <c r="EZ85" s="33">
        <f t="shared" si="7"/>
        <v>0</v>
      </c>
      <c r="FA85" s="2" t="e">
        <f t="shared" si="10"/>
        <v>#REF!</v>
      </c>
      <c r="FB85" s="2">
        <f t="shared" si="8"/>
        <v>0</v>
      </c>
      <c r="FC85" s="2" t="e">
        <f t="shared" si="11"/>
        <v>#REF!</v>
      </c>
      <c r="FD85" s="2" t="e">
        <f t="shared" si="13"/>
        <v>#REF!</v>
      </c>
      <c r="FE85">
        <f t="shared" si="9"/>
        <v>0</v>
      </c>
      <c r="FG85" s="5">
        <v>41426</v>
      </c>
      <c r="FI85" s="38" t="e">
        <f>12*IRR(H$6:H84)</f>
        <v>#NUM!</v>
      </c>
    </row>
    <row r="86" spans="154:165" ht="12.75">
      <c r="EX86">
        <v>78</v>
      </c>
      <c r="EY86" s="11">
        <f t="shared" si="12"/>
        <v>0</v>
      </c>
      <c r="EZ86" s="33">
        <f t="shared" si="7"/>
        <v>0</v>
      </c>
      <c r="FA86" s="2" t="e">
        <f t="shared" si="10"/>
        <v>#REF!</v>
      </c>
      <c r="FB86" s="2">
        <f t="shared" si="8"/>
        <v>0</v>
      </c>
      <c r="FC86" s="2" t="e">
        <f t="shared" si="11"/>
        <v>#REF!</v>
      </c>
      <c r="FD86" s="2" t="e">
        <f t="shared" si="13"/>
        <v>#REF!</v>
      </c>
      <c r="FE86">
        <f t="shared" si="9"/>
        <v>0</v>
      </c>
      <c r="FG86" s="5">
        <v>41456</v>
      </c>
      <c r="FI86" s="38" t="e">
        <f>12*IRR(H$6:H85)</f>
        <v>#NUM!</v>
      </c>
    </row>
    <row r="87" spans="154:165" ht="12.75">
      <c r="EX87">
        <v>79</v>
      </c>
      <c r="EY87" s="11">
        <f t="shared" si="12"/>
        <v>0</v>
      </c>
      <c r="EZ87" s="33">
        <f t="shared" si="7"/>
        <v>0</v>
      </c>
      <c r="FA87" s="2" t="e">
        <f t="shared" si="10"/>
        <v>#REF!</v>
      </c>
      <c r="FB87" s="2">
        <f t="shared" si="8"/>
        <v>0</v>
      </c>
      <c r="FC87" s="2" t="e">
        <f t="shared" si="11"/>
        <v>#REF!</v>
      </c>
      <c r="FD87" s="2" t="e">
        <f t="shared" si="13"/>
        <v>#REF!</v>
      </c>
      <c r="FE87">
        <f t="shared" si="9"/>
        <v>0</v>
      </c>
      <c r="FG87" s="5">
        <v>41487</v>
      </c>
      <c r="FI87" s="38" t="e">
        <f>12*IRR(H$6:H86)</f>
        <v>#NUM!</v>
      </c>
    </row>
    <row r="88" spans="154:165" ht="12.75">
      <c r="EX88">
        <v>80</v>
      </c>
      <c r="EY88" s="11">
        <f t="shared" si="12"/>
        <v>0</v>
      </c>
      <c r="EZ88" s="33">
        <f t="shared" si="7"/>
        <v>0</v>
      </c>
      <c r="FA88" s="2" t="e">
        <f t="shared" si="10"/>
        <v>#REF!</v>
      </c>
      <c r="FB88" s="2">
        <f t="shared" si="8"/>
        <v>0</v>
      </c>
      <c r="FC88" s="2" t="e">
        <f t="shared" si="11"/>
        <v>#REF!</v>
      </c>
      <c r="FD88" s="2" t="e">
        <f t="shared" si="13"/>
        <v>#REF!</v>
      </c>
      <c r="FE88">
        <f t="shared" si="9"/>
        <v>0</v>
      </c>
      <c r="FG88" s="5">
        <v>41518</v>
      </c>
      <c r="FI88" s="38" t="e">
        <f>12*IRR(H$6:H87)</f>
        <v>#NUM!</v>
      </c>
    </row>
    <row r="89" spans="154:165" ht="12.75">
      <c r="EX89">
        <v>81</v>
      </c>
      <c r="EY89" s="11">
        <f t="shared" si="12"/>
        <v>0</v>
      </c>
      <c r="EZ89" s="33">
        <f t="shared" si="7"/>
        <v>0</v>
      </c>
      <c r="FA89" s="2" t="e">
        <f t="shared" si="10"/>
        <v>#REF!</v>
      </c>
      <c r="FB89" s="2">
        <f t="shared" si="8"/>
        <v>0</v>
      </c>
      <c r="FC89" s="2" t="e">
        <f t="shared" si="11"/>
        <v>#REF!</v>
      </c>
      <c r="FD89" s="2" t="e">
        <f t="shared" si="13"/>
        <v>#REF!</v>
      </c>
      <c r="FE89">
        <f t="shared" si="9"/>
        <v>0</v>
      </c>
      <c r="FG89" s="5">
        <v>41548</v>
      </c>
      <c r="FI89" s="38" t="e">
        <f>12*IRR(H$6:H88)</f>
        <v>#NUM!</v>
      </c>
    </row>
    <row r="90" spans="154:165" ht="12.75">
      <c r="EX90">
        <v>82</v>
      </c>
      <c r="EY90" s="11">
        <f t="shared" si="12"/>
        <v>0</v>
      </c>
      <c r="EZ90" s="33">
        <f t="shared" si="7"/>
        <v>0</v>
      </c>
      <c r="FA90" s="2" t="e">
        <f t="shared" si="10"/>
        <v>#REF!</v>
      </c>
      <c r="FB90" s="2">
        <f t="shared" si="8"/>
        <v>0</v>
      </c>
      <c r="FC90" s="2" t="e">
        <f t="shared" si="11"/>
        <v>#REF!</v>
      </c>
      <c r="FD90" s="2" t="e">
        <f t="shared" si="13"/>
        <v>#REF!</v>
      </c>
      <c r="FE90">
        <f t="shared" si="9"/>
        <v>0</v>
      </c>
      <c r="FG90" s="5">
        <v>41579</v>
      </c>
      <c r="FI90" s="38" t="e">
        <f>12*IRR(H$6:H89)</f>
        <v>#NUM!</v>
      </c>
    </row>
    <row r="91" spans="154:165" ht="12.75">
      <c r="EX91">
        <v>83</v>
      </c>
      <c r="EY91" s="11">
        <f t="shared" si="12"/>
        <v>0</v>
      </c>
      <c r="EZ91" s="33">
        <f t="shared" si="7"/>
        <v>0</v>
      </c>
      <c r="FA91" s="2" t="e">
        <f t="shared" si="10"/>
        <v>#REF!</v>
      </c>
      <c r="FB91" s="2">
        <f t="shared" si="8"/>
        <v>0</v>
      </c>
      <c r="FC91" s="2" t="e">
        <f t="shared" si="11"/>
        <v>#REF!</v>
      </c>
      <c r="FD91" s="2" t="e">
        <f t="shared" si="13"/>
        <v>#REF!</v>
      </c>
      <c r="FE91">
        <f t="shared" si="9"/>
        <v>0</v>
      </c>
      <c r="FG91" s="5">
        <v>41609</v>
      </c>
      <c r="FI91" s="38" t="e">
        <f>12*IRR(H$6:H90)</f>
        <v>#NUM!</v>
      </c>
    </row>
    <row r="92" spans="154:165" ht="12.75">
      <c r="EX92">
        <v>84</v>
      </c>
      <c r="EY92" s="11">
        <f t="shared" si="12"/>
        <v>0</v>
      </c>
      <c r="EZ92" s="33">
        <f t="shared" si="7"/>
        <v>0</v>
      </c>
      <c r="FA92" s="2" t="e">
        <f t="shared" si="10"/>
        <v>#REF!</v>
      </c>
      <c r="FB92" s="2">
        <f t="shared" si="8"/>
        <v>0</v>
      </c>
      <c r="FC92" s="2" t="e">
        <f t="shared" si="11"/>
        <v>#REF!</v>
      </c>
      <c r="FD92" s="2" t="e">
        <f t="shared" si="13"/>
        <v>#REF!</v>
      </c>
      <c r="FE92">
        <f t="shared" si="9"/>
        <v>0</v>
      </c>
      <c r="FG92" s="5">
        <v>41640</v>
      </c>
      <c r="FI92" s="38" t="e">
        <f>12*IRR(H$6:H91)</f>
        <v>#NUM!</v>
      </c>
    </row>
    <row r="93" spans="154:165" ht="12.75">
      <c r="EX93">
        <v>85</v>
      </c>
      <c r="EY93" s="11">
        <f t="shared" si="12"/>
        <v>0</v>
      </c>
      <c r="EZ93" s="33">
        <f t="shared" si="7"/>
        <v>0</v>
      </c>
      <c r="FA93" s="2" t="e">
        <f t="shared" si="10"/>
        <v>#REF!</v>
      </c>
      <c r="FB93" s="2">
        <f t="shared" si="8"/>
        <v>0</v>
      </c>
      <c r="FC93" s="2" t="e">
        <f t="shared" si="11"/>
        <v>#REF!</v>
      </c>
      <c r="FD93" s="2" t="e">
        <f t="shared" si="13"/>
        <v>#REF!</v>
      </c>
      <c r="FE93">
        <f t="shared" si="9"/>
        <v>0</v>
      </c>
      <c r="FG93" s="5">
        <v>41671</v>
      </c>
      <c r="FI93" s="38" t="e">
        <f>12*IRR(H$6:H92)</f>
        <v>#NUM!</v>
      </c>
    </row>
    <row r="94" spans="154:165" ht="12.75">
      <c r="EX94">
        <v>86</v>
      </c>
      <c r="EY94" s="11">
        <f t="shared" si="12"/>
        <v>0</v>
      </c>
      <c r="EZ94" s="33">
        <f t="shared" si="7"/>
        <v>0</v>
      </c>
      <c r="FA94" s="2" t="e">
        <f t="shared" si="10"/>
        <v>#REF!</v>
      </c>
      <c r="FB94" s="2">
        <f t="shared" si="8"/>
        <v>0</v>
      </c>
      <c r="FC94" s="2" t="e">
        <f t="shared" si="11"/>
        <v>#REF!</v>
      </c>
      <c r="FD94" s="2" t="e">
        <f t="shared" si="13"/>
        <v>#REF!</v>
      </c>
      <c r="FE94">
        <f t="shared" si="9"/>
        <v>0</v>
      </c>
      <c r="FG94" s="5">
        <v>41699</v>
      </c>
      <c r="FI94" s="38" t="e">
        <f>12*IRR(H$6:H93)</f>
        <v>#NUM!</v>
      </c>
    </row>
    <row r="95" spans="154:165" ht="12.75">
      <c r="EX95">
        <v>87</v>
      </c>
      <c r="EY95" s="11">
        <f t="shared" si="12"/>
        <v>0</v>
      </c>
      <c r="EZ95" s="33">
        <f t="shared" si="7"/>
        <v>0</v>
      </c>
      <c r="FA95" s="2" t="e">
        <f t="shared" si="10"/>
        <v>#REF!</v>
      </c>
      <c r="FB95" s="2">
        <f t="shared" si="8"/>
        <v>0</v>
      </c>
      <c r="FC95" s="2" t="e">
        <f t="shared" si="11"/>
        <v>#REF!</v>
      </c>
      <c r="FD95" s="2" t="e">
        <f t="shared" si="13"/>
        <v>#REF!</v>
      </c>
      <c r="FE95">
        <f t="shared" si="9"/>
        <v>0</v>
      </c>
      <c r="FG95" s="5">
        <v>41730</v>
      </c>
      <c r="FI95" s="38" t="e">
        <f>12*IRR(H$6:H94)</f>
        <v>#NUM!</v>
      </c>
    </row>
    <row r="96" spans="154:165" ht="12.75">
      <c r="EX96">
        <v>88</v>
      </c>
      <c r="EY96" s="11">
        <f t="shared" si="12"/>
        <v>0</v>
      </c>
      <c r="EZ96" s="33">
        <f t="shared" si="7"/>
        <v>0</v>
      </c>
      <c r="FA96" s="2" t="e">
        <f t="shared" si="10"/>
        <v>#REF!</v>
      </c>
      <c r="FB96" s="2">
        <f t="shared" si="8"/>
        <v>0</v>
      </c>
      <c r="FC96" s="2" t="e">
        <f t="shared" si="11"/>
        <v>#REF!</v>
      </c>
      <c r="FD96" s="2" t="e">
        <f t="shared" si="13"/>
        <v>#REF!</v>
      </c>
      <c r="FE96">
        <f t="shared" si="9"/>
        <v>0</v>
      </c>
      <c r="FG96" s="5">
        <v>41760</v>
      </c>
      <c r="FI96" s="38" t="e">
        <f>12*IRR(H$6:H95)</f>
        <v>#NUM!</v>
      </c>
    </row>
    <row r="97" spans="154:165" ht="12.75">
      <c r="EX97">
        <v>89</v>
      </c>
      <c r="EY97" s="11">
        <f t="shared" si="12"/>
        <v>0</v>
      </c>
      <c r="EZ97" s="33">
        <f t="shared" si="7"/>
        <v>0</v>
      </c>
      <c r="FA97" s="2" t="e">
        <f t="shared" si="10"/>
        <v>#REF!</v>
      </c>
      <c r="FB97" s="2">
        <f t="shared" si="8"/>
        <v>0</v>
      </c>
      <c r="FC97" s="2" t="e">
        <f t="shared" si="11"/>
        <v>#REF!</v>
      </c>
      <c r="FD97" s="2" t="e">
        <f t="shared" si="13"/>
        <v>#REF!</v>
      </c>
      <c r="FE97">
        <f t="shared" si="9"/>
        <v>0</v>
      </c>
      <c r="FG97" s="5">
        <v>41791</v>
      </c>
      <c r="FI97" s="38" t="e">
        <f>12*IRR(H$6:H96)</f>
        <v>#NUM!</v>
      </c>
    </row>
    <row r="98" spans="154:165" ht="12.75">
      <c r="EX98">
        <v>90</v>
      </c>
      <c r="EY98" s="11">
        <f t="shared" si="12"/>
        <v>0</v>
      </c>
      <c r="EZ98" s="33">
        <f t="shared" si="7"/>
        <v>0</v>
      </c>
      <c r="FA98" s="2" t="e">
        <f t="shared" si="10"/>
        <v>#REF!</v>
      </c>
      <c r="FB98" s="2">
        <f t="shared" si="8"/>
        <v>0</v>
      </c>
      <c r="FC98" s="2" t="e">
        <f t="shared" si="11"/>
        <v>#REF!</v>
      </c>
      <c r="FD98" s="2" t="e">
        <f t="shared" si="13"/>
        <v>#REF!</v>
      </c>
      <c r="FE98">
        <f t="shared" si="9"/>
        <v>0</v>
      </c>
      <c r="FG98" s="5">
        <v>41821</v>
      </c>
      <c r="FI98" s="38" t="e">
        <f>12*IRR(H$6:H97)</f>
        <v>#NUM!</v>
      </c>
    </row>
    <row r="99" spans="154:165" ht="12.75">
      <c r="EX99">
        <v>91</v>
      </c>
      <c r="EY99" s="11">
        <f t="shared" si="12"/>
        <v>0</v>
      </c>
      <c r="EZ99" s="33">
        <f aca="true" t="shared" si="14" ref="EZ99:EZ130">IF(EX99&lt;=$C$8,$C$12,0)</f>
        <v>0</v>
      </c>
      <c r="FA99" s="2" t="e">
        <f t="shared" si="10"/>
        <v>#REF!</v>
      </c>
      <c r="FB99" s="2">
        <f aca="true" t="shared" si="15" ref="FB99:FB130">IF(EX99&lt;=$C$8,$AR$12,0)</f>
        <v>0</v>
      </c>
      <c r="FC99" s="2" t="e">
        <f t="shared" si="11"/>
        <v>#REF!</v>
      </c>
      <c r="FD99" s="2" t="e">
        <f t="shared" si="13"/>
        <v>#REF!</v>
      </c>
      <c r="FE99">
        <f aca="true" t="shared" si="16" ref="FE99:FE130">EZ99/(($FE$168/12+1)^(EX99))</f>
        <v>0</v>
      </c>
      <c r="FG99" s="5">
        <v>41852</v>
      </c>
      <c r="FI99" s="38" t="e">
        <f>12*IRR(H$6:H98)</f>
        <v>#NUM!</v>
      </c>
    </row>
    <row r="100" spans="154:165" ht="12.75">
      <c r="EX100">
        <v>92</v>
      </c>
      <c r="EY100" s="11">
        <f t="shared" si="12"/>
        <v>0</v>
      </c>
      <c r="EZ100" s="33">
        <f t="shared" si="14"/>
        <v>0</v>
      </c>
      <c r="FA100" s="2" t="e">
        <f aca="true" t="shared" si="17" ref="FA100:FA131">IF(FD99&lt;0,-FD99*C$9/12,0)</f>
        <v>#REF!</v>
      </c>
      <c r="FB100" s="2">
        <f t="shared" si="15"/>
        <v>0</v>
      </c>
      <c r="FC100" s="2" t="e">
        <f t="shared" si="11"/>
        <v>#REF!</v>
      </c>
      <c r="FD100" s="2" t="e">
        <f t="shared" si="13"/>
        <v>#REF!</v>
      </c>
      <c r="FE100">
        <f t="shared" si="16"/>
        <v>0</v>
      </c>
      <c r="FG100" s="5">
        <v>41883</v>
      </c>
      <c r="FI100" s="38" t="e">
        <f>12*IRR(H$6:H99)</f>
        <v>#NUM!</v>
      </c>
    </row>
    <row r="101" spans="154:165" ht="12.75">
      <c r="EX101">
        <v>93</v>
      </c>
      <c r="EY101" s="11">
        <f t="shared" si="12"/>
        <v>0</v>
      </c>
      <c r="EZ101" s="33">
        <f t="shared" si="14"/>
        <v>0</v>
      </c>
      <c r="FA101" s="2" t="e">
        <f t="shared" si="17"/>
        <v>#REF!</v>
      </c>
      <c r="FB101" s="2">
        <f t="shared" si="15"/>
        <v>0</v>
      </c>
      <c r="FC101" s="2" t="e">
        <f t="shared" si="11"/>
        <v>#REF!</v>
      </c>
      <c r="FD101" s="2" t="e">
        <f t="shared" si="13"/>
        <v>#REF!</v>
      </c>
      <c r="FE101">
        <f t="shared" si="16"/>
        <v>0</v>
      </c>
      <c r="FG101" s="5">
        <v>41913</v>
      </c>
      <c r="FI101" s="38" t="e">
        <f>12*IRR(H$6:H100)</f>
        <v>#NUM!</v>
      </c>
    </row>
    <row r="102" spans="154:165" ht="12.75">
      <c r="EX102">
        <v>94</v>
      </c>
      <c r="EY102" s="11">
        <f t="shared" si="12"/>
        <v>0</v>
      </c>
      <c r="EZ102" s="33">
        <f t="shared" si="14"/>
        <v>0</v>
      </c>
      <c r="FA102" s="2" t="e">
        <f t="shared" si="17"/>
        <v>#REF!</v>
      </c>
      <c r="FB102" s="2">
        <f t="shared" si="15"/>
        <v>0</v>
      </c>
      <c r="FC102" s="2" t="e">
        <f t="shared" si="11"/>
        <v>#REF!</v>
      </c>
      <c r="FD102" s="2" t="e">
        <f t="shared" si="13"/>
        <v>#REF!</v>
      </c>
      <c r="FE102">
        <f t="shared" si="16"/>
        <v>0</v>
      </c>
      <c r="FG102" s="5">
        <v>41944</v>
      </c>
      <c r="FI102" s="38" t="e">
        <f>12*IRR(H$6:H101)</f>
        <v>#NUM!</v>
      </c>
    </row>
    <row r="103" spans="154:165" ht="12.75">
      <c r="EX103">
        <v>95</v>
      </c>
      <c r="EY103" s="11">
        <f t="shared" si="12"/>
        <v>0</v>
      </c>
      <c r="EZ103" s="33">
        <f t="shared" si="14"/>
        <v>0</v>
      </c>
      <c r="FA103" s="2" t="e">
        <f t="shared" si="17"/>
        <v>#REF!</v>
      </c>
      <c r="FB103" s="2">
        <f t="shared" si="15"/>
        <v>0</v>
      </c>
      <c r="FC103" s="2" t="e">
        <f t="shared" si="11"/>
        <v>#REF!</v>
      </c>
      <c r="FD103" s="2" t="e">
        <f t="shared" si="13"/>
        <v>#REF!</v>
      </c>
      <c r="FE103">
        <f t="shared" si="16"/>
        <v>0</v>
      </c>
      <c r="FG103" s="5">
        <v>41974</v>
      </c>
      <c r="FI103" s="38" t="e">
        <f>12*IRR(H$6:H102)</f>
        <v>#NUM!</v>
      </c>
    </row>
    <row r="104" spans="154:165" ht="12.75">
      <c r="EX104">
        <v>96</v>
      </c>
      <c r="EY104" s="11">
        <f t="shared" si="12"/>
        <v>0</v>
      </c>
      <c r="EZ104" s="33">
        <f t="shared" si="14"/>
        <v>0</v>
      </c>
      <c r="FA104" s="2" t="e">
        <f t="shared" si="17"/>
        <v>#REF!</v>
      </c>
      <c r="FB104" s="2">
        <f t="shared" si="15"/>
        <v>0</v>
      </c>
      <c r="FC104" s="2" t="e">
        <f t="shared" si="11"/>
        <v>#REF!</v>
      </c>
      <c r="FD104" s="2" t="e">
        <f t="shared" si="13"/>
        <v>#REF!</v>
      </c>
      <c r="FE104">
        <f t="shared" si="16"/>
        <v>0</v>
      </c>
      <c r="FG104" s="5">
        <v>42005</v>
      </c>
      <c r="FI104" s="38" t="e">
        <f>12*IRR(H$6:H103)</f>
        <v>#NUM!</v>
      </c>
    </row>
    <row r="105" spans="154:165" ht="12.75">
      <c r="EX105">
        <v>97</v>
      </c>
      <c r="EY105" s="11">
        <f t="shared" si="12"/>
        <v>0</v>
      </c>
      <c r="EZ105" s="33">
        <f t="shared" si="14"/>
        <v>0</v>
      </c>
      <c r="FA105" s="2" t="e">
        <f t="shared" si="17"/>
        <v>#REF!</v>
      </c>
      <c r="FB105" s="2">
        <f t="shared" si="15"/>
        <v>0</v>
      </c>
      <c r="FC105" s="2" t="e">
        <f t="shared" si="11"/>
        <v>#REF!</v>
      </c>
      <c r="FD105" s="2" t="e">
        <f t="shared" si="13"/>
        <v>#REF!</v>
      </c>
      <c r="FE105">
        <f t="shared" si="16"/>
        <v>0</v>
      </c>
      <c r="FG105" s="5">
        <v>42036</v>
      </c>
      <c r="FI105" s="38" t="e">
        <f>12*IRR(H$6:H104)</f>
        <v>#NUM!</v>
      </c>
    </row>
    <row r="106" spans="154:165" ht="12.75">
      <c r="EX106">
        <v>98</v>
      </c>
      <c r="EY106" s="11">
        <f t="shared" si="12"/>
        <v>0</v>
      </c>
      <c r="EZ106" s="33">
        <f t="shared" si="14"/>
        <v>0</v>
      </c>
      <c r="FA106" s="2" t="e">
        <f t="shared" si="17"/>
        <v>#REF!</v>
      </c>
      <c r="FB106" s="2">
        <f t="shared" si="15"/>
        <v>0</v>
      </c>
      <c r="FC106" s="2" t="e">
        <f t="shared" si="11"/>
        <v>#REF!</v>
      </c>
      <c r="FD106" s="2" t="e">
        <f t="shared" si="13"/>
        <v>#REF!</v>
      </c>
      <c r="FE106">
        <f t="shared" si="16"/>
        <v>0</v>
      </c>
      <c r="FG106" s="5">
        <v>42064</v>
      </c>
      <c r="FI106" s="38" t="e">
        <f>12*IRR(H$6:H105)</f>
        <v>#NUM!</v>
      </c>
    </row>
    <row r="107" spans="154:165" ht="12.75">
      <c r="EX107">
        <v>99</v>
      </c>
      <c r="EY107" s="11">
        <f t="shared" si="12"/>
        <v>0</v>
      </c>
      <c r="EZ107" s="33">
        <f t="shared" si="14"/>
        <v>0</v>
      </c>
      <c r="FA107" s="2" t="e">
        <f t="shared" si="17"/>
        <v>#REF!</v>
      </c>
      <c r="FB107" s="2">
        <f t="shared" si="15"/>
        <v>0</v>
      </c>
      <c r="FC107" s="2" t="e">
        <f t="shared" si="11"/>
        <v>#REF!</v>
      </c>
      <c r="FD107" s="2" t="e">
        <f t="shared" si="13"/>
        <v>#REF!</v>
      </c>
      <c r="FE107">
        <f t="shared" si="16"/>
        <v>0</v>
      </c>
      <c r="FG107" s="5">
        <v>42095</v>
      </c>
      <c r="FI107" s="38" t="e">
        <f>12*IRR(H$6:H106)</f>
        <v>#NUM!</v>
      </c>
    </row>
    <row r="108" spans="154:165" ht="12.75">
      <c r="EX108">
        <v>100</v>
      </c>
      <c r="EY108" s="11">
        <f t="shared" si="12"/>
        <v>0</v>
      </c>
      <c r="EZ108" s="33">
        <f t="shared" si="14"/>
        <v>0</v>
      </c>
      <c r="FA108" s="2" t="e">
        <f t="shared" si="17"/>
        <v>#REF!</v>
      </c>
      <c r="FB108" s="2">
        <f t="shared" si="15"/>
        <v>0</v>
      </c>
      <c r="FC108" s="2" t="e">
        <f t="shared" si="11"/>
        <v>#REF!</v>
      </c>
      <c r="FD108" s="2" t="e">
        <f t="shared" si="13"/>
        <v>#REF!</v>
      </c>
      <c r="FE108">
        <f t="shared" si="16"/>
        <v>0</v>
      </c>
      <c r="FG108" s="5">
        <v>42125</v>
      </c>
      <c r="FI108" s="38" t="e">
        <f>12*IRR(H$6:H107)</f>
        <v>#NUM!</v>
      </c>
    </row>
    <row r="109" spans="154:165" ht="12.75">
      <c r="EX109">
        <v>101</v>
      </c>
      <c r="EY109" s="11">
        <f t="shared" si="12"/>
        <v>0</v>
      </c>
      <c r="EZ109" s="33">
        <f t="shared" si="14"/>
        <v>0</v>
      </c>
      <c r="FA109" s="2" t="e">
        <f t="shared" si="17"/>
        <v>#REF!</v>
      </c>
      <c r="FB109" s="2">
        <f t="shared" si="15"/>
        <v>0</v>
      </c>
      <c r="FC109" s="2" t="e">
        <f t="shared" si="11"/>
        <v>#REF!</v>
      </c>
      <c r="FD109" s="2" t="e">
        <f t="shared" si="13"/>
        <v>#REF!</v>
      </c>
      <c r="FE109">
        <f t="shared" si="16"/>
        <v>0</v>
      </c>
      <c r="FG109" s="5">
        <v>42156</v>
      </c>
      <c r="FI109" s="38" t="e">
        <f>12*IRR(H$6:H108)</f>
        <v>#NUM!</v>
      </c>
    </row>
    <row r="110" spans="154:165" ht="12.75">
      <c r="EX110">
        <v>102</v>
      </c>
      <c r="EY110" s="11">
        <f t="shared" si="12"/>
        <v>0</v>
      </c>
      <c r="EZ110" s="33">
        <f t="shared" si="14"/>
        <v>0</v>
      </c>
      <c r="FA110" s="2" t="e">
        <f t="shared" si="17"/>
        <v>#REF!</v>
      </c>
      <c r="FB110" s="2">
        <f t="shared" si="15"/>
        <v>0</v>
      </c>
      <c r="FC110" s="2" t="e">
        <f t="shared" si="11"/>
        <v>#REF!</v>
      </c>
      <c r="FD110" s="2" t="e">
        <f t="shared" si="13"/>
        <v>#REF!</v>
      </c>
      <c r="FE110">
        <f t="shared" si="16"/>
        <v>0</v>
      </c>
      <c r="FG110" s="5">
        <v>42186</v>
      </c>
      <c r="FI110" s="38" t="e">
        <f>12*IRR(H$6:H109)</f>
        <v>#NUM!</v>
      </c>
    </row>
    <row r="111" spans="154:165" ht="12.75">
      <c r="EX111">
        <v>103</v>
      </c>
      <c r="EY111" s="11">
        <f t="shared" si="12"/>
        <v>0</v>
      </c>
      <c r="EZ111" s="33">
        <f t="shared" si="14"/>
        <v>0</v>
      </c>
      <c r="FA111" s="2" t="e">
        <f t="shared" si="17"/>
        <v>#REF!</v>
      </c>
      <c r="FB111" s="2">
        <f t="shared" si="15"/>
        <v>0</v>
      </c>
      <c r="FC111" s="2" t="e">
        <f t="shared" si="11"/>
        <v>#REF!</v>
      </c>
      <c r="FD111" s="2" t="e">
        <f t="shared" si="13"/>
        <v>#REF!</v>
      </c>
      <c r="FE111">
        <f t="shared" si="16"/>
        <v>0</v>
      </c>
      <c r="FG111" s="5">
        <v>42217</v>
      </c>
      <c r="FI111" s="38" t="e">
        <f>12*IRR(H$6:H110)</f>
        <v>#NUM!</v>
      </c>
    </row>
    <row r="112" spans="154:165" ht="12.75">
      <c r="EX112">
        <v>104</v>
      </c>
      <c r="EY112" s="11">
        <f t="shared" si="12"/>
        <v>0</v>
      </c>
      <c r="EZ112" s="33">
        <f t="shared" si="14"/>
        <v>0</v>
      </c>
      <c r="FA112" s="2" t="e">
        <f t="shared" si="17"/>
        <v>#REF!</v>
      </c>
      <c r="FB112" s="2">
        <f t="shared" si="15"/>
        <v>0</v>
      </c>
      <c r="FC112" s="2" t="e">
        <f t="shared" si="11"/>
        <v>#REF!</v>
      </c>
      <c r="FD112" s="2" t="e">
        <f t="shared" si="13"/>
        <v>#REF!</v>
      </c>
      <c r="FE112">
        <f t="shared" si="16"/>
        <v>0</v>
      </c>
      <c r="FG112" s="5">
        <v>42248</v>
      </c>
      <c r="FI112" s="38" t="e">
        <f>12*IRR(H$6:H111)</f>
        <v>#NUM!</v>
      </c>
    </row>
    <row r="113" spans="154:165" ht="12.75">
      <c r="EX113">
        <v>105</v>
      </c>
      <c r="EY113" s="11">
        <f t="shared" si="12"/>
        <v>0</v>
      </c>
      <c r="EZ113" s="33">
        <f t="shared" si="14"/>
        <v>0</v>
      </c>
      <c r="FA113" s="2" t="e">
        <f t="shared" si="17"/>
        <v>#REF!</v>
      </c>
      <c r="FB113" s="2">
        <f t="shared" si="15"/>
        <v>0</v>
      </c>
      <c r="FC113" s="2" t="e">
        <f t="shared" si="11"/>
        <v>#REF!</v>
      </c>
      <c r="FD113" s="2" t="e">
        <f t="shared" si="13"/>
        <v>#REF!</v>
      </c>
      <c r="FE113">
        <f t="shared" si="16"/>
        <v>0</v>
      </c>
      <c r="FG113" s="5">
        <v>42278</v>
      </c>
      <c r="FI113" s="38" t="e">
        <f>12*IRR(H$6:H112)</f>
        <v>#NUM!</v>
      </c>
    </row>
    <row r="114" spans="154:165" ht="12.75">
      <c r="EX114">
        <v>106</v>
      </c>
      <c r="EY114" s="11">
        <f t="shared" si="12"/>
        <v>0</v>
      </c>
      <c r="EZ114" s="33">
        <f t="shared" si="14"/>
        <v>0</v>
      </c>
      <c r="FA114" s="2" t="e">
        <f t="shared" si="17"/>
        <v>#REF!</v>
      </c>
      <c r="FB114" s="2">
        <f t="shared" si="15"/>
        <v>0</v>
      </c>
      <c r="FC114" s="2" t="e">
        <f t="shared" si="11"/>
        <v>#REF!</v>
      </c>
      <c r="FD114" s="2" t="e">
        <f t="shared" si="13"/>
        <v>#REF!</v>
      </c>
      <c r="FE114">
        <f t="shared" si="16"/>
        <v>0</v>
      </c>
      <c r="FG114" s="5">
        <v>42309</v>
      </c>
      <c r="FI114" s="38" t="e">
        <f>12*IRR(H$6:H113)</f>
        <v>#NUM!</v>
      </c>
    </row>
    <row r="115" spans="154:165" ht="12.75">
      <c r="EX115">
        <v>107</v>
      </c>
      <c r="EY115" s="11">
        <f t="shared" si="12"/>
        <v>0</v>
      </c>
      <c r="EZ115" s="33">
        <f t="shared" si="14"/>
        <v>0</v>
      </c>
      <c r="FA115" s="2" t="e">
        <f t="shared" si="17"/>
        <v>#REF!</v>
      </c>
      <c r="FB115" s="2">
        <f t="shared" si="15"/>
        <v>0</v>
      </c>
      <c r="FC115" s="2" t="e">
        <f t="shared" si="11"/>
        <v>#REF!</v>
      </c>
      <c r="FD115" s="2" t="e">
        <f t="shared" si="13"/>
        <v>#REF!</v>
      </c>
      <c r="FE115">
        <f t="shared" si="16"/>
        <v>0</v>
      </c>
      <c r="FG115" s="5">
        <v>42339</v>
      </c>
      <c r="FI115" s="38" t="e">
        <f>12*IRR(H$6:H114)</f>
        <v>#NUM!</v>
      </c>
    </row>
    <row r="116" spans="154:165" ht="12.75">
      <c r="EX116">
        <v>108</v>
      </c>
      <c r="EY116" s="11">
        <f t="shared" si="12"/>
        <v>0</v>
      </c>
      <c r="EZ116" s="33">
        <f t="shared" si="14"/>
        <v>0</v>
      </c>
      <c r="FA116" s="2" t="e">
        <f t="shared" si="17"/>
        <v>#REF!</v>
      </c>
      <c r="FB116" s="2">
        <f t="shared" si="15"/>
        <v>0</v>
      </c>
      <c r="FC116" s="2" t="e">
        <f t="shared" si="11"/>
        <v>#REF!</v>
      </c>
      <c r="FD116" s="2" t="e">
        <f t="shared" si="13"/>
        <v>#REF!</v>
      </c>
      <c r="FE116">
        <f t="shared" si="16"/>
        <v>0</v>
      </c>
      <c r="FG116" s="5">
        <v>42370</v>
      </c>
      <c r="FI116" s="38" t="e">
        <f>12*IRR(H$6:H115)</f>
        <v>#NUM!</v>
      </c>
    </row>
    <row r="117" spans="154:165" ht="12.75">
      <c r="EX117">
        <v>109</v>
      </c>
      <c r="EY117" s="11">
        <f t="shared" si="12"/>
        <v>0</v>
      </c>
      <c r="EZ117" s="33">
        <f t="shared" si="14"/>
        <v>0</v>
      </c>
      <c r="FA117" s="2" t="e">
        <f t="shared" si="17"/>
        <v>#REF!</v>
      </c>
      <c r="FB117" s="2">
        <f t="shared" si="15"/>
        <v>0</v>
      </c>
      <c r="FC117" s="2" t="e">
        <f t="shared" si="11"/>
        <v>#REF!</v>
      </c>
      <c r="FD117" s="2" t="e">
        <f t="shared" si="13"/>
        <v>#REF!</v>
      </c>
      <c r="FE117">
        <f t="shared" si="16"/>
        <v>0</v>
      </c>
      <c r="FG117" s="5">
        <v>42401</v>
      </c>
      <c r="FI117" s="38" t="e">
        <f>12*IRR(H$6:H116)</f>
        <v>#NUM!</v>
      </c>
    </row>
    <row r="118" spans="154:165" ht="12.75">
      <c r="EX118">
        <v>110</v>
      </c>
      <c r="EY118" s="11">
        <f t="shared" si="12"/>
        <v>0</v>
      </c>
      <c r="EZ118" s="33">
        <f t="shared" si="14"/>
        <v>0</v>
      </c>
      <c r="FA118" s="2" t="e">
        <f t="shared" si="17"/>
        <v>#REF!</v>
      </c>
      <c r="FB118" s="2">
        <f t="shared" si="15"/>
        <v>0</v>
      </c>
      <c r="FC118" s="2" t="e">
        <f t="shared" si="11"/>
        <v>#REF!</v>
      </c>
      <c r="FD118" s="2" t="e">
        <f t="shared" si="13"/>
        <v>#REF!</v>
      </c>
      <c r="FE118">
        <f t="shared" si="16"/>
        <v>0</v>
      </c>
      <c r="FG118" s="5">
        <v>42430</v>
      </c>
      <c r="FI118" s="38" t="e">
        <f>12*IRR(H$6:H117)</f>
        <v>#NUM!</v>
      </c>
    </row>
    <row r="119" spans="154:165" ht="12.75">
      <c r="EX119">
        <v>111</v>
      </c>
      <c r="EY119" s="11">
        <f t="shared" si="12"/>
        <v>0</v>
      </c>
      <c r="EZ119" s="33">
        <f t="shared" si="14"/>
        <v>0</v>
      </c>
      <c r="FA119" s="2" t="e">
        <f t="shared" si="17"/>
        <v>#REF!</v>
      </c>
      <c r="FB119" s="2">
        <f t="shared" si="15"/>
        <v>0</v>
      </c>
      <c r="FC119" s="2" t="e">
        <f t="shared" si="11"/>
        <v>#REF!</v>
      </c>
      <c r="FD119" s="2" t="e">
        <f t="shared" si="13"/>
        <v>#REF!</v>
      </c>
      <c r="FE119">
        <f t="shared" si="16"/>
        <v>0</v>
      </c>
      <c r="FG119" s="5">
        <v>42461</v>
      </c>
      <c r="FI119" s="38" t="e">
        <f>12*IRR(H$6:H118)</f>
        <v>#NUM!</v>
      </c>
    </row>
    <row r="120" spans="154:165" ht="12.75">
      <c r="EX120">
        <v>112</v>
      </c>
      <c r="EY120" s="11">
        <f t="shared" si="12"/>
        <v>0</v>
      </c>
      <c r="EZ120" s="33">
        <f t="shared" si="14"/>
        <v>0</v>
      </c>
      <c r="FA120" s="2" t="e">
        <f t="shared" si="17"/>
        <v>#REF!</v>
      </c>
      <c r="FB120" s="2">
        <f t="shared" si="15"/>
        <v>0</v>
      </c>
      <c r="FC120" s="2" t="e">
        <f t="shared" si="11"/>
        <v>#REF!</v>
      </c>
      <c r="FD120" s="2" t="e">
        <f t="shared" si="13"/>
        <v>#REF!</v>
      </c>
      <c r="FE120">
        <f t="shared" si="16"/>
        <v>0</v>
      </c>
      <c r="FG120" s="5">
        <v>42491</v>
      </c>
      <c r="FI120" s="38" t="e">
        <f>12*IRR(H$6:H119)</f>
        <v>#NUM!</v>
      </c>
    </row>
    <row r="121" spans="154:165" ht="12.75">
      <c r="EX121">
        <v>113</v>
      </c>
      <c r="EY121" s="11">
        <f t="shared" si="12"/>
        <v>0</v>
      </c>
      <c r="EZ121" s="33">
        <f t="shared" si="14"/>
        <v>0</v>
      </c>
      <c r="FA121" s="2" t="e">
        <f t="shared" si="17"/>
        <v>#REF!</v>
      </c>
      <c r="FB121" s="2">
        <f t="shared" si="15"/>
        <v>0</v>
      </c>
      <c r="FC121" s="2" t="e">
        <f t="shared" si="11"/>
        <v>#REF!</v>
      </c>
      <c r="FD121" s="2" t="e">
        <f t="shared" si="13"/>
        <v>#REF!</v>
      </c>
      <c r="FE121">
        <f t="shared" si="16"/>
        <v>0</v>
      </c>
      <c r="FG121" s="5">
        <v>42522</v>
      </c>
      <c r="FI121" s="38" t="e">
        <f>12*IRR(H$6:H120)</f>
        <v>#NUM!</v>
      </c>
    </row>
    <row r="122" spans="154:165" ht="12.75">
      <c r="EX122">
        <v>114</v>
      </c>
      <c r="EY122" s="11">
        <f t="shared" si="12"/>
        <v>0</v>
      </c>
      <c r="EZ122" s="33">
        <f t="shared" si="14"/>
        <v>0</v>
      </c>
      <c r="FA122" s="2" t="e">
        <f t="shared" si="17"/>
        <v>#REF!</v>
      </c>
      <c r="FB122" s="2">
        <f t="shared" si="15"/>
        <v>0</v>
      </c>
      <c r="FC122" s="2" t="e">
        <f t="shared" si="11"/>
        <v>#REF!</v>
      </c>
      <c r="FD122" s="2" t="e">
        <f t="shared" si="13"/>
        <v>#REF!</v>
      </c>
      <c r="FE122">
        <f t="shared" si="16"/>
        <v>0</v>
      </c>
      <c r="FG122" s="5">
        <v>42552</v>
      </c>
      <c r="FI122" s="38" t="e">
        <f>12*IRR(H$6:H121)</f>
        <v>#NUM!</v>
      </c>
    </row>
    <row r="123" spans="154:165" ht="12.75">
      <c r="EX123">
        <v>115</v>
      </c>
      <c r="EY123" s="11">
        <f t="shared" si="12"/>
        <v>0</v>
      </c>
      <c r="EZ123" s="33">
        <f t="shared" si="14"/>
        <v>0</v>
      </c>
      <c r="FA123" s="2" t="e">
        <f t="shared" si="17"/>
        <v>#REF!</v>
      </c>
      <c r="FB123" s="2">
        <f t="shared" si="15"/>
        <v>0</v>
      </c>
      <c r="FC123" s="2" t="e">
        <f t="shared" si="11"/>
        <v>#REF!</v>
      </c>
      <c r="FD123" s="2" t="e">
        <f t="shared" si="13"/>
        <v>#REF!</v>
      </c>
      <c r="FE123">
        <f t="shared" si="16"/>
        <v>0</v>
      </c>
      <c r="FG123" s="5">
        <v>42583</v>
      </c>
      <c r="FI123" s="38" t="e">
        <f>12*IRR(H$6:H122)</f>
        <v>#NUM!</v>
      </c>
    </row>
    <row r="124" spans="154:165" ht="12.75">
      <c r="EX124">
        <v>116</v>
      </c>
      <c r="EY124" s="11">
        <f t="shared" si="12"/>
        <v>0</v>
      </c>
      <c r="EZ124" s="33">
        <f t="shared" si="14"/>
        <v>0</v>
      </c>
      <c r="FA124" s="2" t="e">
        <f t="shared" si="17"/>
        <v>#REF!</v>
      </c>
      <c r="FB124" s="2">
        <f t="shared" si="15"/>
        <v>0</v>
      </c>
      <c r="FC124" s="2" t="e">
        <f t="shared" si="11"/>
        <v>#REF!</v>
      </c>
      <c r="FD124" s="2" t="e">
        <f t="shared" si="13"/>
        <v>#REF!</v>
      </c>
      <c r="FE124">
        <f t="shared" si="16"/>
        <v>0</v>
      </c>
      <c r="FG124" s="5">
        <v>42614</v>
      </c>
      <c r="FI124" s="38" t="e">
        <f>12*IRR(H$6:H123)</f>
        <v>#NUM!</v>
      </c>
    </row>
    <row r="125" spans="154:165" ht="12.75">
      <c r="EX125">
        <v>117</v>
      </c>
      <c r="EY125" s="11">
        <f t="shared" si="12"/>
        <v>0</v>
      </c>
      <c r="EZ125" s="33">
        <f t="shared" si="14"/>
        <v>0</v>
      </c>
      <c r="FA125" s="2" t="e">
        <f t="shared" si="17"/>
        <v>#REF!</v>
      </c>
      <c r="FB125" s="2">
        <f t="shared" si="15"/>
        <v>0</v>
      </c>
      <c r="FC125" s="2" t="e">
        <f t="shared" si="11"/>
        <v>#REF!</v>
      </c>
      <c r="FD125" s="2" t="e">
        <f t="shared" si="13"/>
        <v>#REF!</v>
      </c>
      <c r="FE125">
        <f t="shared" si="16"/>
        <v>0</v>
      </c>
      <c r="FG125" s="5">
        <v>42644</v>
      </c>
      <c r="FI125" s="38" t="e">
        <f>12*IRR(H$6:H124)</f>
        <v>#NUM!</v>
      </c>
    </row>
    <row r="126" spans="154:165" ht="12.75">
      <c r="EX126">
        <v>118</v>
      </c>
      <c r="EY126" s="11">
        <f t="shared" si="12"/>
        <v>0</v>
      </c>
      <c r="EZ126" s="33">
        <f t="shared" si="14"/>
        <v>0</v>
      </c>
      <c r="FA126" s="2" t="e">
        <f t="shared" si="17"/>
        <v>#REF!</v>
      </c>
      <c r="FB126" s="2">
        <f t="shared" si="15"/>
        <v>0</v>
      </c>
      <c r="FC126" s="2" t="e">
        <f t="shared" si="11"/>
        <v>#REF!</v>
      </c>
      <c r="FD126" s="2" t="e">
        <f t="shared" si="13"/>
        <v>#REF!</v>
      </c>
      <c r="FE126">
        <f t="shared" si="16"/>
        <v>0</v>
      </c>
      <c r="FG126" s="5">
        <v>42675</v>
      </c>
      <c r="FI126" s="38" t="e">
        <f>12*IRR(H$6:H125)</f>
        <v>#NUM!</v>
      </c>
    </row>
    <row r="127" spans="154:165" ht="12.75">
      <c r="EX127">
        <v>119</v>
      </c>
      <c r="EY127" s="11">
        <f t="shared" si="12"/>
        <v>0</v>
      </c>
      <c r="EZ127" s="33">
        <f t="shared" si="14"/>
        <v>0</v>
      </c>
      <c r="FA127" s="2" t="e">
        <f t="shared" si="17"/>
        <v>#REF!</v>
      </c>
      <c r="FB127" s="2">
        <f t="shared" si="15"/>
        <v>0</v>
      </c>
      <c r="FC127" s="2" t="e">
        <f t="shared" si="11"/>
        <v>#REF!</v>
      </c>
      <c r="FD127" s="2" t="e">
        <f t="shared" si="13"/>
        <v>#REF!</v>
      </c>
      <c r="FE127">
        <f t="shared" si="16"/>
        <v>0</v>
      </c>
      <c r="FG127" s="5">
        <v>42705</v>
      </c>
      <c r="FI127" s="38" t="e">
        <f>12*IRR(H$6:H126)</f>
        <v>#NUM!</v>
      </c>
    </row>
    <row r="128" spans="154:165" ht="12.75">
      <c r="EX128">
        <v>120</v>
      </c>
      <c r="EY128" s="11">
        <f t="shared" si="12"/>
        <v>0</v>
      </c>
      <c r="EZ128" s="33">
        <f t="shared" si="14"/>
        <v>0</v>
      </c>
      <c r="FA128" s="2" t="e">
        <f t="shared" si="17"/>
        <v>#REF!</v>
      </c>
      <c r="FB128" s="2">
        <f t="shared" si="15"/>
        <v>0</v>
      </c>
      <c r="FC128" s="2" t="e">
        <f t="shared" si="11"/>
        <v>#REF!</v>
      </c>
      <c r="FD128" s="2" t="e">
        <f t="shared" si="13"/>
        <v>#REF!</v>
      </c>
      <c r="FE128">
        <f t="shared" si="16"/>
        <v>0</v>
      </c>
      <c r="FG128" s="5">
        <v>42736</v>
      </c>
      <c r="FI128" s="38" t="e">
        <f>12*IRR(H$6:H127)</f>
        <v>#NUM!</v>
      </c>
    </row>
    <row r="129" spans="154:165" ht="12.75">
      <c r="EX129">
        <v>121</v>
      </c>
      <c r="EY129" s="11">
        <f t="shared" si="12"/>
        <v>0</v>
      </c>
      <c r="EZ129" s="33">
        <f t="shared" si="14"/>
        <v>0</v>
      </c>
      <c r="FA129" s="2" t="e">
        <f t="shared" si="17"/>
        <v>#REF!</v>
      </c>
      <c r="FB129" s="2">
        <f t="shared" si="15"/>
        <v>0</v>
      </c>
      <c r="FC129" s="2" t="e">
        <f t="shared" si="11"/>
        <v>#REF!</v>
      </c>
      <c r="FD129" s="2" t="e">
        <f t="shared" si="13"/>
        <v>#REF!</v>
      </c>
      <c r="FE129">
        <f t="shared" si="16"/>
        <v>0</v>
      </c>
      <c r="FG129" s="5">
        <v>42767</v>
      </c>
      <c r="FI129" s="38" t="e">
        <f>12*IRR(H$6:H128)</f>
        <v>#NUM!</v>
      </c>
    </row>
    <row r="130" spans="154:165" ht="12.75">
      <c r="EX130">
        <v>122</v>
      </c>
      <c r="EY130" s="11">
        <f t="shared" si="12"/>
        <v>0</v>
      </c>
      <c r="EZ130" s="33">
        <f t="shared" si="14"/>
        <v>0</v>
      </c>
      <c r="FA130" s="2" t="e">
        <f t="shared" si="17"/>
        <v>#REF!</v>
      </c>
      <c r="FB130" s="2">
        <f t="shared" si="15"/>
        <v>0</v>
      </c>
      <c r="FC130" s="2" t="e">
        <f t="shared" si="11"/>
        <v>#REF!</v>
      </c>
      <c r="FD130" s="2" t="e">
        <f t="shared" si="13"/>
        <v>#REF!</v>
      </c>
      <c r="FE130">
        <f t="shared" si="16"/>
        <v>0</v>
      </c>
      <c r="FG130" s="5">
        <v>42795</v>
      </c>
      <c r="FI130" s="38" t="e">
        <f>12*IRR(H$6:H129)</f>
        <v>#NUM!</v>
      </c>
    </row>
    <row r="131" spans="154:165" ht="12.75">
      <c r="EX131">
        <v>123</v>
      </c>
      <c r="EY131" s="11">
        <f t="shared" si="12"/>
        <v>0</v>
      </c>
      <c r="EZ131" s="33">
        <f aca="true" t="shared" si="18" ref="EZ131:EZ161">IF(EX131&lt;=$C$8,$C$12,0)</f>
        <v>0</v>
      </c>
      <c r="FA131" s="2" t="e">
        <f t="shared" si="17"/>
        <v>#REF!</v>
      </c>
      <c r="FB131" s="2">
        <f aca="true" t="shared" si="19" ref="FB131:FB161">IF(EX131&lt;=$C$8,$AR$12,0)</f>
        <v>0</v>
      </c>
      <c r="FC131" s="2" t="e">
        <f t="shared" si="11"/>
        <v>#REF!</v>
      </c>
      <c r="FD131" s="2" t="e">
        <f t="shared" si="13"/>
        <v>#REF!</v>
      </c>
      <c r="FE131">
        <f aca="true" t="shared" si="20" ref="FE131:FE161">EZ131/(($FE$168/12+1)^(EX131))</f>
        <v>0</v>
      </c>
      <c r="FG131" s="5">
        <v>42826</v>
      </c>
      <c r="FI131" s="38" t="e">
        <f>12*IRR(H$6:H130)</f>
        <v>#NUM!</v>
      </c>
    </row>
    <row r="132" spans="154:165" ht="12.75">
      <c r="EX132">
        <v>124</v>
      </c>
      <c r="EY132" s="11">
        <f t="shared" si="12"/>
        <v>0</v>
      </c>
      <c r="EZ132" s="33">
        <f t="shared" si="18"/>
        <v>0</v>
      </c>
      <c r="FA132" s="2" t="e">
        <f aca="true" t="shared" si="21" ref="FA132:FA161">IF(FD131&lt;0,-FD131*C$9/12,0)</f>
        <v>#REF!</v>
      </c>
      <c r="FB132" s="2">
        <f t="shared" si="19"/>
        <v>0</v>
      </c>
      <c r="FC132" s="2" t="e">
        <f t="shared" si="11"/>
        <v>#REF!</v>
      </c>
      <c r="FD132" s="2" t="e">
        <f t="shared" si="13"/>
        <v>#REF!</v>
      </c>
      <c r="FE132">
        <f t="shared" si="20"/>
        <v>0</v>
      </c>
      <c r="FG132" s="5">
        <v>42856</v>
      </c>
      <c r="FI132" s="38" t="e">
        <f>12*IRR(H$6:H131)</f>
        <v>#NUM!</v>
      </c>
    </row>
    <row r="133" spans="154:165" ht="12.75">
      <c r="EX133">
        <v>125</v>
      </c>
      <c r="EY133" s="11">
        <f t="shared" si="12"/>
        <v>0</v>
      </c>
      <c r="EZ133" s="33">
        <f t="shared" si="18"/>
        <v>0</v>
      </c>
      <c r="FA133" s="2" t="e">
        <f t="shared" si="21"/>
        <v>#REF!</v>
      </c>
      <c r="FB133" s="2">
        <f t="shared" si="19"/>
        <v>0</v>
      </c>
      <c r="FC133" s="2" t="e">
        <f t="shared" si="11"/>
        <v>#REF!</v>
      </c>
      <c r="FD133" s="2" t="e">
        <f t="shared" si="13"/>
        <v>#REF!</v>
      </c>
      <c r="FE133">
        <f t="shared" si="20"/>
        <v>0</v>
      </c>
      <c r="FG133" s="5">
        <v>42887</v>
      </c>
      <c r="FI133" s="38" t="e">
        <f>12*IRR(H$6:H132)</f>
        <v>#NUM!</v>
      </c>
    </row>
    <row r="134" spans="154:165" ht="12.75">
      <c r="EX134">
        <v>126</v>
      </c>
      <c r="EY134" s="11">
        <f t="shared" si="12"/>
        <v>0</v>
      </c>
      <c r="EZ134" s="33">
        <f t="shared" si="18"/>
        <v>0</v>
      </c>
      <c r="FA134" s="2" t="e">
        <f t="shared" si="21"/>
        <v>#REF!</v>
      </c>
      <c r="FB134" s="2">
        <f t="shared" si="19"/>
        <v>0</v>
      </c>
      <c r="FC134" s="2" t="e">
        <f t="shared" si="11"/>
        <v>#REF!</v>
      </c>
      <c r="FD134" s="2" t="e">
        <f t="shared" si="13"/>
        <v>#REF!</v>
      </c>
      <c r="FE134">
        <f t="shared" si="20"/>
        <v>0</v>
      </c>
      <c r="FG134" s="5">
        <v>42917</v>
      </c>
      <c r="FI134" s="38" t="e">
        <f>12*IRR(H$6:H133)</f>
        <v>#NUM!</v>
      </c>
    </row>
    <row r="135" spans="154:165" ht="12.75">
      <c r="EX135">
        <v>127</v>
      </c>
      <c r="EY135" s="11">
        <f t="shared" si="12"/>
        <v>0</v>
      </c>
      <c r="EZ135" s="33">
        <f t="shared" si="18"/>
        <v>0</v>
      </c>
      <c r="FA135" s="2" t="e">
        <f t="shared" si="21"/>
        <v>#REF!</v>
      </c>
      <c r="FB135" s="2">
        <f t="shared" si="19"/>
        <v>0</v>
      </c>
      <c r="FC135" s="2" t="e">
        <f t="shared" si="11"/>
        <v>#REF!</v>
      </c>
      <c r="FD135" s="2" t="e">
        <f t="shared" si="13"/>
        <v>#REF!</v>
      </c>
      <c r="FE135">
        <f t="shared" si="20"/>
        <v>0</v>
      </c>
      <c r="FG135" s="5">
        <v>42948</v>
      </c>
      <c r="FI135" s="38" t="e">
        <f>12*IRR(H$6:H134)</f>
        <v>#NUM!</v>
      </c>
    </row>
    <row r="136" spans="154:165" ht="12.75">
      <c r="EX136">
        <v>128</v>
      </c>
      <c r="EY136" s="11">
        <f t="shared" si="12"/>
        <v>0</v>
      </c>
      <c r="EZ136" s="33">
        <f t="shared" si="18"/>
        <v>0</v>
      </c>
      <c r="FA136" s="2" t="e">
        <f t="shared" si="21"/>
        <v>#REF!</v>
      </c>
      <c r="FB136" s="2">
        <f t="shared" si="19"/>
        <v>0</v>
      </c>
      <c r="FC136" s="2" t="e">
        <f t="shared" si="11"/>
        <v>#REF!</v>
      </c>
      <c r="FD136" s="2" t="e">
        <f t="shared" si="13"/>
        <v>#REF!</v>
      </c>
      <c r="FE136">
        <f t="shared" si="20"/>
        <v>0</v>
      </c>
      <c r="FG136" s="5">
        <v>42979</v>
      </c>
      <c r="FI136" s="38" t="e">
        <f>12*IRR(H$6:H135)</f>
        <v>#NUM!</v>
      </c>
    </row>
    <row r="137" spans="154:165" ht="12.75">
      <c r="EX137">
        <v>129</v>
      </c>
      <c r="EY137" s="11">
        <f t="shared" si="12"/>
        <v>0</v>
      </c>
      <c r="EZ137" s="33">
        <f t="shared" si="18"/>
        <v>0</v>
      </c>
      <c r="FA137" s="2" t="e">
        <f t="shared" si="21"/>
        <v>#REF!</v>
      </c>
      <c r="FB137" s="2">
        <f t="shared" si="19"/>
        <v>0</v>
      </c>
      <c r="FC137" s="2" t="e">
        <f t="shared" si="11"/>
        <v>#REF!</v>
      </c>
      <c r="FD137" s="2" t="e">
        <f t="shared" si="13"/>
        <v>#REF!</v>
      </c>
      <c r="FE137">
        <f t="shared" si="20"/>
        <v>0</v>
      </c>
      <c r="FG137" s="5">
        <v>43009</v>
      </c>
      <c r="FI137" s="38" t="e">
        <f>12*IRR(H$6:H136)</f>
        <v>#NUM!</v>
      </c>
    </row>
    <row r="138" spans="154:165" ht="12.75">
      <c r="EX138">
        <v>130</v>
      </c>
      <c r="EY138" s="11">
        <f t="shared" si="12"/>
        <v>0</v>
      </c>
      <c r="EZ138" s="33">
        <f t="shared" si="18"/>
        <v>0</v>
      </c>
      <c r="FA138" s="2" t="e">
        <f t="shared" si="21"/>
        <v>#REF!</v>
      </c>
      <c r="FB138" s="2">
        <f t="shared" si="19"/>
        <v>0</v>
      </c>
      <c r="FC138" s="2" t="e">
        <f aca="true" t="shared" si="22" ref="FC138:FC161">EZ138-FA138-FB138</f>
        <v>#REF!</v>
      </c>
      <c r="FD138" s="2" t="e">
        <f t="shared" si="13"/>
        <v>#REF!</v>
      </c>
      <c r="FE138">
        <f t="shared" si="20"/>
        <v>0</v>
      </c>
      <c r="FG138" s="5">
        <v>43040</v>
      </c>
      <c r="FI138" s="38" t="e">
        <f>12*IRR(H$6:H137)</f>
        <v>#NUM!</v>
      </c>
    </row>
    <row r="139" spans="154:165" ht="12.75">
      <c r="EX139">
        <v>131</v>
      </c>
      <c r="EY139" s="11">
        <f aca="true" t="shared" si="23" ref="EY139:EY161">EZ139</f>
        <v>0</v>
      </c>
      <c r="EZ139" s="33">
        <f t="shared" si="18"/>
        <v>0</v>
      </c>
      <c r="FA139" s="2" t="e">
        <f t="shared" si="21"/>
        <v>#REF!</v>
      </c>
      <c r="FB139" s="2">
        <f t="shared" si="19"/>
        <v>0</v>
      </c>
      <c r="FC139" s="2" t="e">
        <f t="shared" si="22"/>
        <v>#REF!</v>
      </c>
      <c r="FD139" s="2" t="e">
        <f aca="true" t="shared" si="24" ref="FD139:FD161">FD138+FC139</f>
        <v>#REF!</v>
      </c>
      <c r="FE139">
        <f t="shared" si="20"/>
        <v>0</v>
      </c>
      <c r="FG139" s="5">
        <v>43070</v>
      </c>
      <c r="FI139" s="38" t="e">
        <f>12*IRR(H$6:H138)</f>
        <v>#NUM!</v>
      </c>
    </row>
    <row r="140" spans="154:165" ht="12.75">
      <c r="EX140">
        <v>132</v>
      </c>
      <c r="EY140" s="11">
        <f t="shared" si="23"/>
        <v>0</v>
      </c>
      <c r="EZ140" s="33">
        <f t="shared" si="18"/>
        <v>0</v>
      </c>
      <c r="FA140" s="2" t="e">
        <f t="shared" si="21"/>
        <v>#REF!</v>
      </c>
      <c r="FB140" s="2">
        <f t="shared" si="19"/>
        <v>0</v>
      </c>
      <c r="FC140" s="2" t="e">
        <f t="shared" si="22"/>
        <v>#REF!</v>
      </c>
      <c r="FD140" s="2" t="e">
        <f t="shared" si="24"/>
        <v>#REF!</v>
      </c>
      <c r="FE140">
        <f t="shared" si="20"/>
        <v>0</v>
      </c>
      <c r="FG140" s="5">
        <v>43101</v>
      </c>
      <c r="FI140" s="38" t="e">
        <f>12*IRR(H$6:H139)</f>
        <v>#NUM!</v>
      </c>
    </row>
    <row r="141" spans="154:165" ht="12.75">
      <c r="EX141">
        <v>133</v>
      </c>
      <c r="EY141" s="11">
        <f t="shared" si="23"/>
        <v>0</v>
      </c>
      <c r="EZ141" s="33">
        <f t="shared" si="18"/>
        <v>0</v>
      </c>
      <c r="FA141" s="2" t="e">
        <f t="shared" si="21"/>
        <v>#REF!</v>
      </c>
      <c r="FB141" s="2">
        <f t="shared" si="19"/>
        <v>0</v>
      </c>
      <c r="FC141" s="2" t="e">
        <f t="shared" si="22"/>
        <v>#REF!</v>
      </c>
      <c r="FD141" s="2" t="e">
        <f t="shared" si="24"/>
        <v>#REF!</v>
      </c>
      <c r="FE141">
        <f t="shared" si="20"/>
        <v>0</v>
      </c>
      <c r="FG141" s="5">
        <v>43132</v>
      </c>
      <c r="FI141" s="38" t="e">
        <f>12*IRR(H$6:H140)</f>
        <v>#NUM!</v>
      </c>
    </row>
    <row r="142" spans="154:165" ht="12.75">
      <c r="EX142">
        <v>134</v>
      </c>
      <c r="EY142" s="11">
        <f t="shared" si="23"/>
        <v>0</v>
      </c>
      <c r="EZ142" s="33">
        <f t="shared" si="18"/>
        <v>0</v>
      </c>
      <c r="FA142" s="2" t="e">
        <f t="shared" si="21"/>
        <v>#REF!</v>
      </c>
      <c r="FB142" s="2">
        <f t="shared" si="19"/>
        <v>0</v>
      </c>
      <c r="FC142" s="2" t="e">
        <f t="shared" si="22"/>
        <v>#REF!</v>
      </c>
      <c r="FD142" s="2" t="e">
        <f t="shared" si="24"/>
        <v>#REF!</v>
      </c>
      <c r="FE142">
        <f t="shared" si="20"/>
        <v>0</v>
      </c>
      <c r="FG142" s="5">
        <v>43160</v>
      </c>
      <c r="FI142" s="38" t="e">
        <f>12*IRR(H$6:H141)</f>
        <v>#NUM!</v>
      </c>
    </row>
    <row r="143" spans="154:165" ht="12.75">
      <c r="EX143">
        <v>135</v>
      </c>
      <c r="EY143" s="11">
        <f t="shared" si="23"/>
        <v>0</v>
      </c>
      <c r="EZ143" s="33">
        <f t="shared" si="18"/>
        <v>0</v>
      </c>
      <c r="FA143" s="2" t="e">
        <f t="shared" si="21"/>
        <v>#REF!</v>
      </c>
      <c r="FB143" s="2">
        <f t="shared" si="19"/>
        <v>0</v>
      </c>
      <c r="FC143" s="2" t="e">
        <f t="shared" si="22"/>
        <v>#REF!</v>
      </c>
      <c r="FD143" s="2" t="e">
        <f t="shared" si="24"/>
        <v>#REF!</v>
      </c>
      <c r="FE143">
        <f t="shared" si="20"/>
        <v>0</v>
      </c>
      <c r="FG143" s="5">
        <v>43191</v>
      </c>
      <c r="FI143" s="38" t="e">
        <f>12*IRR(H$6:H142)</f>
        <v>#NUM!</v>
      </c>
    </row>
    <row r="144" spans="154:165" ht="12.75">
      <c r="EX144">
        <v>136</v>
      </c>
      <c r="EY144" s="11">
        <f t="shared" si="23"/>
        <v>0</v>
      </c>
      <c r="EZ144" s="33">
        <f t="shared" si="18"/>
        <v>0</v>
      </c>
      <c r="FA144" s="2" t="e">
        <f t="shared" si="21"/>
        <v>#REF!</v>
      </c>
      <c r="FB144" s="2">
        <f t="shared" si="19"/>
        <v>0</v>
      </c>
      <c r="FC144" s="2" t="e">
        <f t="shared" si="22"/>
        <v>#REF!</v>
      </c>
      <c r="FD144" s="2" t="e">
        <f t="shared" si="24"/>
        <v>#REF!</v>
      </c>
      <c r="FE144">
        <f t="shared" si="20"/>
        <v>0</v>
      </c>
      <c r="FG144" s="5">
        <v>43221</v>
      </c>
      <c r="FI144" s="38" t="e">
        <f>12*IRR(H$6:H143)</f>
        <v>#NUM!</v>
      </c>
    </row>
    <row r="145" spans="154:165" ht="12.75">
      <c r="EX145">
        <v>137</v>
      </c>
      <c r="EY145" s="11">
        <f t="shared" si="23"/>
        <v>0</v>
      </c>
      <c r="EZ145" s="33">
        <f t="shared" si="18"/>
        <v>0</v>
      </c>
      <c r="FA145" s="2" t="e">
        <f t="shared" si="21"/>
        <v>#REF!</v>
      </c>
      <c r="FB145" s="2">
        <f t="shared" si="19"/>
        <v>0</v>
      </c>
      <c r="FC145" s="2" t="e">
        <f t="shared" si="22"/>
        <v>#REF!</v>
      </c>
      <c r="FD145" s="2" t="e">
        <f t="shared" si="24"/>
        <v>#REF!</v>
      </c>
      <c r="FE145">
        <f t="shared" si="20"/>
        <v>0</v>
      </c>
      <c r="FG145" s="5">
        <v>43252</v>
      </c>
      <c r="FI145" s="38" t="e">
        <f>12*IRR(H$6:H144)</f>
        <v>#NUM!</v>
      </c>
    </row>
    <row r="146" spans="154:165" ht="12.75">
      <c r="EX146">
        <v>138</v>
      </c>
      <c r="EY146" s="11">
        <f t="shared" si="23"/>
        <v>0</v>
      </c>
      <c r="EZ146" s="33">
        <f t="shared" si="18"/>
        <v>0</v>
      </c>
      <c r="FA146" s="2" t="e">
        <f t="shared" si="21"/>
        <v>#REF!</v>
      </c>
      <c r="FB146" s="2">
        <f t="shared" si="19"/>
        <v>0</v>
      </c>
      <c r="FC146" s="2" t="e">
        <f t="shared" si="22"/>
        <v>#REF!</v>
      </c>
      <c r="FD146" s="2" t="e">
        <f t="shared" si="24"/>
        <v>#REF!</v>
      </c>
      <c r="FE146">
        <f t="shared" si="20"/>
        <v>0</v>
      </c>
      <c r="FG146" s="5">
        <v>43282</v>
      </c>
      <c r="FI146" s="38" t="e">
        <f>12*IRR(H$6:H145)</f>
        <v>#NUM!</v>
      </c>
    </row>
    <row r="147" spans="154:165" ht="12.75">
      <c r="EX147">
        <v>139</v>
      </c>
      <c r="EY147" s="11">
        <f t="shared" si="23"/>
        <v>0</v>
      </c>
      <c r="EZ147" s="33">
        <f t="shared" si="18"/>
        <v>0</v>
      </c>
      <c r="FA147" s="2" t="e">
        <f t="shared" si="21"/>
        <v>#REF!</v>
      </c>
      <c r="FB147" s="2">
        <f t="shared" si="19"/>
        <v>0</v>
      </c>
      <c r="FC147" s="2" t="e">
        <f t="shared" si="22"/>
        <v>#REF!</v>
      </c>
      <c r="FD147" s="2" t="e">
        <f t="shared" si="24"/>
        <v>#REF!</v>
      </c>
      <c r="FE147">
        <f t="shared" si="20"/>
        <v>0</v>
      </c>
      <c r="FG147" s="5">
        <v>43313</v>
      </c>
      <c r="FI147" s="38" t="e">
        <f>12*IRR(H$6:H146)</f>
        <v>#NUM!</v>
      </c>
    </row>
    <row r="148" spans="154:165" ht="12.75">
      <c r="EX148">
        <v>140</v>
      </c>
      <c r="EY148" s="11">
        <f t="shared" si="23"/>
        <v>0</v>
      </c>
      <c r="EZ148" s="33">
        <f t="shared" si="18"/>
        <v>0</v>
      </c>
      <c r="FA148" s="2" t="e">
        <f t="shared" si="21"/>
        <v>#REF!</v>
      </c>
      <c r="FB148" s="2">
        <f t="shared" si="19"/>
        <v>0</v>
      </c>
      <c r="FC148" s="2" t="e">
        <f t="shared" si="22"/>
        <v>#REF!</v>
      </c>
      <c r="FD148" s="2" t="e">
        <f t="shared" si="24"/>
        <v>#REF!</v>
      </c>
      <c r="FE148">
        <f t="shared" si="20"/>
        <v>0</v>
      </c>
      <c r="FG148" s="5">
        <v>43344</v>
      </c>
      <c r="FI148" s="38" t="e">
        <f>12*IRR(H$6:H147)</f>
        <v>#NUM!</v>
      </c>
    </row>
    <row r="149" spans="154:165" ht="12.75">
      <c r="EX149">
        <v>141</v>
      </c>
      <c r="EY149" s="11">
        <f t="shared" si="23"/>
        <v>0</v>
      </c>
      <c r="EZ149" s="33">
        <f t="shared" si="18"/>
        <v>0</v>
      </c>
      <c r="FA149" s="2" t="e">
        <f t="shared" si="21"/>
        <v>#REF!</v>
      </c>
      <c r="FB149" s="2">
        <f t="shared" si="19"/>
        <v>0</v>
      </c>
      <c r="FC149" s="2" t="e">
        <f t="shared" si="22"/>
        <v>#REF!</v>
      </c>
      <c r="FD149" s="2" t="e">
        <f t="shared" si="24"/>
        <v>#REF!</v>
      </c>
      <c r="FE149">
        <f t="shared" si="20"/>
        <v>0</v>
      </c>
      <c r="FG149" s="5">
        <v>43374</v>
      </c>
      <c r="FI149" s="38" t="e">
        <f>12*IRR(H$6:H148)</f>
        <v>#NUM!</v>
      </c>
    </row>
    <row r="150" spans="154:165" ht="12.75">
      <c r="EX150">
        <v>142</v>
      </c>
      <c r="EY150" s="11">
        <f t="shared" si="23"/>
        <v>0</v>
      </c>
      <c r="EZ150" s="33">
        <f t="shared" si="18"/>
        <v>0</v>
      </c>
      <c r="FA150" s="2" t="e">
        <f t="shared" si="21"/>
        <v>#REF!</v>
      </c>
      <c r="FB150" s="2">
        <f t="shared" si="19"/>
        <v>0</v>
      </c>
      <c r="FC150" s="2" t="e">
        <f t="shared" si="22"/>
        <v>#REF!</v>
      </c>
      <c r="FD150" s="2" t="e">
        <f t="shared" si="24"/>
        <v>#REF!</v>
      </c>
      <c r="FE150">
        <f t="shared" si="20"/>
        <v>0</v>
      </c>
      <c r="FG150" s="5">
        <v>43405</v>
      </c>
      <c r="FI150" s="38" t="e">
        <f>12*IRR(H$6:H149)</f>
        <v>#NUM!</v>
      </c>
    </row>
    <row r="151" spans="154:165" ht="12.75">
      <c r="EX151">
        <v>143</v>
      </c>
      <c r="EY151" s="11">
        <f t="shared" si="23"/>
        <v>0</v>
      </c>
      <c r="EZ151" s="33">
        <f t="shared" si="18"/>
        <v>0</v>
      </c>
      <c r="FA151" s="2" t="e">
        <f t="shared" si="21"/>
        <v>#REF!</v>
      </c>
      <c r="FB151" s="2">
        <f t="shared" si="19"/>
        <v>0</v>
      </c>
      <c r="FC151" s="2" t="e">
        <f t="shared" si="22"/>
        <v>#REF!</v>
      </c>
      <c r="FD151" s="2" t="e">
        <f t="shared" si="24"/>
        <v>#REF!</v>
      </c>
      <c r="FE151">
        <f t="shared" si="20"/>
        <v>0</v>
      </c>
      <c r="FG151" s="5">
        <v>43435</v>
      </c>
      <c r="FI151" s="38" t="e">
        <f>12*IRR(H$6:H150)</f>
        <v>#NUM!</v>
      </c>
    </row>
    <row r="152" spans="154:165" ht="12.75">
      <c r="EX152">
        <v>144</v>
      </c>
      <c r="EY152" s="11">
        <f t="shared" si="23"/>
        <v>0</v>
      </c>
      <c r="EZ152" s="33">
        <f t="shared" si="18"/>
        <v>0</v>
      </c>
      <c r="FA152" s="2" t="e">
        <f t="shared" si="21"/>
        <v>#REF!</v>
      </c>
      <c r="FB152" s="2">
        <f t="shared" si="19"/>
        <v>0</v>
      </c>
      <c r="FC152" s="2" t="e">
        <f t="shared" si="22"/>
        <v>#REF!</v>
      </c>
      <c r="FD152" s="2" t="e">
        <f t="shared" si="24"/>
        <v>#REF!</v>
      </c>
      <c r="FE152">
        <f t="shared" si="20"/>
        <v>0</v>
      </c>
      <c r="FG152" s="5">
        <v>43466</v>
      </c>
      <c r="FI152" s="38" t="e">
        <f>12*IRR(H$6:H151)</f>
        <v>#NUM!</v>
      </c>
    </row>
    <row r="153" spans="154:165" ht="12.75">
      <c r="EX153">
        <v>145</v>
      </c>
      <c r="EY153" s="11">
        <f t="shared" si="23"/>
        <v>0</v>
      </c>
      <c r="EZ153" s="33">
        <f t="shared" si="18"/>
        <v>0</v>
      </c>
      <c r="FA153" s="2" t="e">
        <f t="shared" si="21"/>
        <v>#REF!</v>
      </c>
      <c r="FB153" s="2">
        <f t="shared" si="19"/>
        <v>0</v>
      </c>
      <c r="FC153" s="2" t="e">
        <f t="shared" si="22"/>
        <v>#REF!</v>
      </c>
      <c r="FD153" s="2" t="e">
        <f t="shared" si="24"/>
        <v>#REF!</v>
      </c>
      <c r="FE153">
        <f t="shared" si="20"/>
        <v>0</v>
      </c>
      <c r="FG153" s="5">
        <v>43497</v>
      </c>
      <c r="FI153" s="38" t="e">
        <f>12*IRR(H$6:H152)</f>
        <v>#NUM!</v>
      </c>
    </row>
    <row r="154" spans="154:165" ht="12.75">
      <c r="EX154">
        <v>146</v>
      </c>
      <c r="EY154" s="11">
        <f t="shared" si="23"/>
        <v>0</v>
      </c>
      <c r="EZ154" s="33">
        <f t="shared" si="18"/>
        <v>0</v>
      </c>
      <c r="FA154" s="2" t="e">
        <f t="shared" si="21"/>
        <v>#REF!</v>
      </c>
      <c r="FB154" s="2">
        <f t="shared" si="19"/>
        <v>0</v>
      </c>
      <c r="FC154" s="2" t="e">
        <f t="shared" si="22"/>
        <v>#REF!</v>
      </c>
      <c r="FD154" s="2" t="e">
        <f t="shared" si="24"/>
        <v>#REF!</v>
      </c>
      <c r="FE154">
        <f t="shared" si="20"/>
        <v>0</v>
      </c>
      <c r="FG154" s="5">
        <v>43525</v>
      </c>
      <c r="FI154" s="38" t="e">
        <f>12*IRR(H$6:H153)</f>
        <v>#NUM!</v>
      </c>
    </row>
    <row r="155" spans="154:165" ht="12.75">
      <c r="EX155">
        <v>147</v>
      </c>
      <c r="EY155" s="11">
        <f t="shared" si="23"/>
        <v>0</v>
      </c>
      <c r="EZ155" s="33">
        <f t="shared" si="18"/>
        <v>0</v>
      </c>
      <c r="FA155" s="2" t="e">
        <f t="shared" si="21"/>
        <v>#REF!</v>
      </c>
      <c r="FB155" s="2">
        <f t="shared" si="19"/>
        <v>0</v>
      </c>
      <c r="FC155" s="2" t="e">
        <f t="shared" si="22"/>
        <v>#REF!</v>
      </c>
      <c r="FD155" s="2" t="e">
        <f t="shared" si="24"/>
        <v>#REF!</v>
      </c>
      <c r="FE155">
        <f t="shared" si="20"/>
        <v>0</v>
      </c>
      <c r="FG155" s="5">
        <v>43556</v>
      </c>
      <c r="FI155" s="38" t="e">
        <f>12*IRR(H$6:H154)</f>
        <v>#NUM!</v>
      </c>
    </row>
    <row r="156" spans="154:165" ht="12.75">
      <c r="EX156">
        <v>148</v>
      </c>
      <c r="EY156" s="11">
        <f t="shared" si="23"/>
        <v>0</v>
      </c>
      <c r="EZ156" s="33">
        <f t="shared" si="18"/>
        <v>0</v>
      </c>
      <c r="FA156" s="2" t="e">
        <f t="shared" si="21"/>
        <v>#REF!</v>
      </c>
      <c r="FB156" s="2">
        <f t="shared" si="19"/>
        <v>0</v>
      </c>
      <c r="FC156" s="2" t="e">
        <f t="shared" si="22"/>
        <v>#REF!</v>
      </c>
      <c r="FD156" s="2" t="e">
        <f t="shared" si="24"/>
        <v>#REF!</v>
      </c>
      <c r="FE156">
        <f t="shared" si="20"/>
        <v>0</v>
      </c>
      <c r="FG156" s="5">
        <v>43586</v>
      </c>
      <c r="FI156" s="38" t="e">
        <f>12*IRR(H$6:H155)</f>
        <v>#NUM!</v>
      </c>
    </row>
    <row r="157" spans="154:165" ht="12.75">
      <c r="EX157">
        <v>149</v>
      </c>
      <c r="EY157" s="11">
        <f t="shared" si="23"/>
        <v>0</v>
      </c>
      <c r="EZ157" s="33">
        <f t="shared" si="18"/>
        <v>0</v>
      </c>
      <c r="FA157" s="2" t="e">
        <f t="shared" si="21"/>
        <v>#REF!</v>
      </c>
      <c r="FB157" s="2">
        <f t="shared" si="19"/>
        <v>0</v>
      </c>
      <c r="FC157" s="2" t="e">
        <f t="shared" si="22"/>
        <v>#REF!</v>
      </c>
      <c r="FD157" s="2" t="e">
        <f t="shared" si="24"/>
        <v>#REF!</v>
      </c>
      <c r="FE157">
        <f t="shared" si="20"/>
        <v>0</v>
      </c>
      <c r="FG157" s="5">
        <v>43617</v>
      </c>
      <c r="FI157" s="38" t="e">
        <f>12*IRR(H$6:H156)</f>
        <v>#NUM!</v>
      </c>
    </row>
    <row r="158" spans="154:165" ht="12.75">
      <c r="EX158">
        <v>150</v>
      </c>
      <c r="EY158" s="11">
        <f t="shared" si="23"/>
        <v>0</v>
      </c>
      <c r="EZ158" s="33">
        <f t="shared" si="18"/>
        <v>0</v>
      </c>
      <c r="FA158" s="2" t="e">
        <f t="shared" si="21"/>
        <v>#REF!</v>
      </c>
      <c r="FB158" s="2">
        <f t="shared" si="19"/>
        <v>0</v>
      </c>
      <c r="FC158" s="2" t="e">
        <f t="shared" si="22"/>
        <v>#REF!</v>
      </c>
      <c r="FD158" s="2" t="e">
        <f t="shared" si="24"/>
        <v>#REF!</v>
      </c>
      <c r="FE158">
        <f t="shared" si="20"/>
        <v>0</v>
      </c>
      <c r="FG158" s="5">
        <v>43647</v>
      </c>
      <c r="FI158" s="38" t="e">
        <f>12*IRR(H$6:H157)</f>
        <v>#NUM!</v>
      </c>
    </row>
    <row r="159" spans="154:165" ht="12.75">
      <c r="EX159">
        <v>151</v>
      </c>
      <c r="EY159" s="11">
        <f t="shared" si="23"/>
        <v>0</v>
      </c>
      <c r="EZ159" s="33">
        <f t="shared" si="18"/>
        <v>0</v>
      </c>
      <c r="FA159" s="2" t="e">
        <f t="shared" si="21"/>
        <v>#REF!</v>
      </c>
      <c r="FB159" s="2">
        <f t="shared" si="19"/>
        <v>0</v>
      </c>
      <c r="FC159" s="2" t="e">
        <f t="shared" si="22"/>
        <v>#REF!</v>
      </c>
      <c r="FD159" s="2" t="e">
        <f t="shared" si="24"/>
        <v>#REF!</v>
      </c>
      <c r="FE159">
        <f t="shared" si="20"/>
        <v>0</v>
      </c>
      <c r="FG159" s="5">
        <v>43678</v>
      </c>
      <c r="FI159" s="38" t="e">
        <f>12*IRR(H$6:H158)</f>
        <v>#NUM!</v>
      </c>
    </row>
    <row r="160" spans="154:165" ht="12.75">
      <c r="EX160">
        <v>152</v>
      </c>
      <c r="EY160" s="11">
        <f t="shared" si="23"/>
        <v>0</v>
      </c>
      <c r="EZ160" s="33">
        <f t="shared" si="18"/>
        <v>0</v>
      </c>
      <c r="FA160" s="2" t="e">
        <f t="shared" si="21"/>
        <v>#REF!</v>
      </c>
      <c r="FB160" s="2">
        <f t="shared" si="19"/>
        <v>0</v>
      </c>
      <c r="FC160" s="2" t="e">
        <f t="shared" si="22"/>
        <v>#REF!</v>
      </c>
      <c r="FD160" s="2" t="e">
        <f t="shared" si="24"/>
        <v>#REF!</v>
      </c>
      <c r="FE160">
        <f t="shared" si="20"/>
        <v>0</v>
      </c>
      <c r="FG160" s="5">
        <v>43709</v>
      </c>
      <c r="FI160" s="38" t="e">
        <f>12*IRR(H$6:H159)</f>
        <v>#NUM!</v>
      </c>
    </row>
    <row r="161" spans="154:165" ht="12.75">
      <c r="EX161">
        <v>153</v>
      </c>
      <c r="EY161" s="11">
        <f t="shared" si="23"/>
        <v>0</v>
      </c>
      <c r="EZ161" s="33">
        <f t="shared" si="18"/>
        <v>0</v>
      </c>
      <c r="FA161" s="2" t="e">
        <f t="shared" si="21"/>
        <v>#REF!</v>
      </c>
      <c r="FB161" s="2">
        <f t="shared" si="19"/>
        <v>0</v>
      </c>
      <c r="FC161" s="2" t="e">
        <f t="shared" si="22"/>
        <v>#REF!</v>
      </c>
      <c r="FD161" s="2" t="e">
        <f t="shared" si="24"/>
        <v>#REF!</v>
      </c>
      <c r="FE161">
        <f t="shared" si="20"/>
        <v>0</v>
      </c>
      <c r="FG161" s="5">
        <v>43739</v>
      </c>
      <c r="FI161" s="38" t="e">
        <f>12*IRR(H$6:H160)</f>
        <v>#NUM!</v>
      </c>
    </row>
    <row r="162" spans="6:165" ht="12.75">
      <c r="F162" s="58"/>
      <c r="FI162" s="37"/>
    </row>
    <row r="163" spans="154:168" ht="12.75"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9"/>
      <c r="FJ163" s="58"/>
      <c r="FK163" s="58"/>
      <c r="FL163" s="58"/>
    </row>
    <row r="164" ht="12.75">
      <c r="FI164" s="37"/>
    </row>
    <row r="165" spans="6:165" ht="12.75">
      <c r="F165" s="22"/>
      <c r="FI165" s="37"/>
    </row>
    <row r="166" spans="154:169" ht="12.75" hidden="1"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37"/>
      <c r="FJ166" s="22"/>
      <c r="FK166" s="22"/>
      <c r="FL166" s="22"/>
      <c r="FM166" s="22"/>
    </row>
    <row r="167" spans="154:165" ht="29.25" hidden="1">
      <c r="EX167" s="16" t="s">
        <v>0</v>
      </c>
      <c r="EY167" s="16" t="s">
        <v>26</v>
      </c>
      <c r="EZ167" s="16" t="s">
        <v>1</v>
      </c>
      <c r="FA167" s="16" t="s">
        <v>2</v>
      </c>
      <c r="FB167" s="16" t="s">
        <v>3</v>
      </c>
      <c r="FC167" s="16" t="s">
        <v>4</v>
      </c>
      <c r="FD167" s="16" t="s">
        <v>5</v>
      </c>
      <c r="FE167" s="16" t="s">
        <v>6</v>
      </c>
      <c r="FF167" s="16" t="s">
        <v>7</v>
      </c>
      <c r="FI167" s="38"/>
    </row>
    <row r="168" spans="154:165" ht="12.75" hidden="1">
      <c r="EX168">
        <v>0</v>
      </c>
      <c r="EY168" s="2">
        <f>EZ168-D185</f>
        <v>-1030</v>
      </c>
      <c r="EZ168" s="32">
        <f>-C177+AR11+C181</f>
        <v>-930</v>
      </c>
      <c r="FC168" s="2"/>
      <c r="FE168" s="3">
        <v>0.6077461959414747</v>
      </c>
      <c r="FF168" s="4">
        <f>SUM(FE171:FE287)+EZ168</f>
        <v>-194.33934139754683</v>
      </c>
      <c r="FG168" s="5">
        <v>39083</v>
      </c>
      <c r="FI168" s="38" t="e">
        <f>12*IRR(EZ$168:EZ168)</f>
        <v>#NUM!</v>
      </c>
    </row>
    <row r="169" spans="155:167" ht="12.75" hidden="1">
      <c r="EY169" s="2"/>
      <c r="EZ169" s="32"/>
      <c r="FC169" s="2"/>
      <c r="FE169" s="3"/>
      <c r="FF169" s="4"/>
      <c r="FG169" s="5"/>
      <c r="FI169" s="38"/>
      <c r="FK169" t="s">
        <v>37</v>
      </c>
    </row>
    <row r="170" spans="2:167" ht="15" hidden="1">
      <c r="B170" s="29" t="s">
        <v>22</v>
      </c>
      <c r="C170" s="41">
        <f>C6-D170*C6</f>
        <v>1000</v>
      </c>
      <c r="D170" s="28">
        <v>0</v>
      </c>
      <c r="EY170" s="2"/>
      <c r="EZ170" s="32"/>
      <c r="FC170" s="2"/>
      <c r="FE170" s="3"/>
      <c r="FF170" s="4"/>
      <c r="FG170" s="5"/>
      <c r="FI170" s="38"/>
      <c r="FK170" s="22" t="s">
        <v>32</v>
      </c>
    </row>
    <row r="171" spans="2:165" ht="15" hidden="1">
      <c r="B171" s="29" t="s">
        <v>20</v>
      </c>
      <c r="C171" s="40"/>
      <c r="D171" s="30">
        <f>ROUND(C7/C170,4)</f>
        <v>0.07</v>
      </c>
      <c r="EX171">
        <v>1</v>
      </c>
      <c r="EY171" s="2">
        <f aca="true" t="shared" si="25" ref="EY171:EY202">EZ171</f>
        <v>92.82601095011634</v>
      </c>
      <c r="EZ171" s="33">
        <f>IF(EX171&lt;=$C$8,$C$12,0)+C182+C8*C177*D188*D189</f>
        <v>92.82601095011634</v>
      </c>
      <c r="FA171" s="2">
        <f>C177*C$9/12</f>
        <v>0.00786625</v>
      </c>
      <c r="FB171" s="2">
        <f aca="true" t="shared" si="26" ref="FB171:FB202">IF(EX171&lt;=$C$8,$AR$12,0)</f>
        <v>14.15925</v>
      </c>
      <c r="FC171" s="2">
        <f aca="true" t="shared" si="27" ref="FC171:FC201">EZ171-FA171-FB171</f>
        <v>78.65889470011633</v>
      </c>
      <c r="FD171" s="2">
        <f>-C177+FC171</f>
        <v>-865.2911052998837</v>
      </c>
      <c r="FE171">
        <f aca="true" t="shared" si="28" ref="FE171:FE202">EZ171/(($FE$168/12+1)^(EX171))</f>
        <v>88.35140826042108</v>
      </c>
      <c r="FG171" s="5">
        <v>39114</v>
      </c>
      <c r="FI171" s="38" t="e">
        <f>12*IRR(EZ$168:EZ171)</f>
        <v>#NUM!</v>
      </c>
    </row>
    <row r="172" spans="154:165" ht="12.75" hidden="1">
      <c r="EX172">
        <v>3</v>
      </c>
      <c r="EY172" s="11">
        <f t="shared" si="25"/>
        <v>92.82601095011634</v>
      </c>
      <c r="EZ172" s="33">
        <f aca="true" t="shared" si="29" ref="EZ172:EZ203">IF(EX172&lt;=$C$8,$C$12,0)</f>
        <v>92.82601095011634</v>
      </c>
      <c r="FA172" s="2" t="e">
        <f>IF(#REF!&lt;0,-#REF!*C$9/12,0)</f>
        <v>#REF!</v>
      </c>
      <c r="FB172" s="2">
        <f t="shared" si="26"/>
        <v>14.15925</v>
      </c>
      <c r="FC172" s="2" t="e">
        <f t="shared" si="27"/>
        <v>#REF!</v>
      </c>
      <c r="FD172" s="2" t="e">
        <f>#REF!+FC172</f>
        <v>#REF!</v>
      </c>
      <c r="FE172">
        <f t="shared" si="28"/>
        <v>80.03888929524852</v>
      </c>
      <c r="FG172" s="5">
        <v>39173</v>
      </c>
      <c r="FI172" s="38" t="e">
        <f>12*IRR(EZ$168:EZ172)</f>
        <v>#NUM!</v>
      </c>
    </row>
    <row r="173" spans="5:165" ht="14.25" hidden="1" thickBot="1" thickTop="1">
      <c r="E173" s="27" t="s">
        <v>11</v>
      </c>
      <c r="EX173">
        <v>4</v>
      </c>
      <c r="EY173" s="11">
        <f t="shared" si="25"/>
        <v>92.82601095011634</v>
      </c>
      <c r="EZ173" s="33">
        <f t="shared" si="29"/>
        <v>92.82601095011634</v>
      </c>
      <c r="FA173" s="2" t="e">
        <f aca="true" t="shared" si="30" ref="FA173:FA195">IF(FD172&lt;0,-FD172*C$9/12,0)</f>
        <v>#REF!</v>
      </c>
      <c r="FB173" s="2">
        <f t="shared" si="26"/>
        <v>14.15925</v>
      </c>
      <c r="FC173" s="2" t="e">
        <f t="shared" si="27"/>
        <v>#REF!</v>
      </c>
      <c r="FD173" s="2" t="e">
        <f aca="true" t="shared" si="31" ref="FD173:FD195">FD172+FC173</f>
        <v>#REF!</v>
      </c>
      <c r="FE173">
        <f t="shared" si="28"/>
        <v>76.18067945023857</v>
      </c>
      <c r="FG173" s="5">
        <v>39203</v>
      </c>
      <c r="FI173" s="38" t="e">
        <f>12*IRR(EZ$168:EZ173)</f>
        <v>#NUM!</v>
      </c>
    </row>
    <row r="174" spans="5:165" ht="12.75" hidden="1">
      <c r="E174" s="31">
        <f>AR12/C6</f>
        <v>0.01415925</v>
      </c>
      <c r="EX174">
        <v>5</v>
      </c>
      <c r="EY174" s="11">
        <f t="shared" si="25"/>
        <v>92.82601095011634</v>
      </c>
      <c r="EZ174" s="33">
        <f t="shared" si="29"/>
        <v>92.82601095011634</v>
      </c>
      <c r="FA174" s="2" t="e">
        <f t="shared" si="30"/>
        <v>#REF!</v>
      </c>
      <c r="FB174" s="2">
        <f t="shared" si="26"/>
        <v>14.15925</v>
      </c>
      <c r="FC174" s="2" t="e">
        <f t="shared" si="27"/>
        <v>#REF!</v>
      </c>
      <c r="FD174" s="2" t="e">
        <f t="shared" si="31"/>
        <v>#REF!</v>
      </c>
      <c r="FE174">
        <f t="shared" si="28"/>
        <v>72.50845148652661</v>
      </c>
      <c r="FG174" s="5">
        <v>39234</v>
      </c>
      <c r="FI174" s="38">
        <f>12*IRR(EZ$168:EZ174)</f>
        <v>-3.450134084139794</v>
      </c>
    </row>
    <row r="175" spans="154:165" ht="12.75" hidden="1">
      <c r="EX175">
        <v>6</v>
      </c>
      <c r="EY175" s="11">
        <f t="shared" si="25"/>
        <v>92.82601095011634</v>
      </c>
      <c r="EZ175" s="33">
        <f t="shared" si="29"/>
        <v>92.82601095011634</v>
      </c>
      <c r="FA175" s="2" t="e">
        <f t="shared" si="30"/>
        <v>#REF!</v>
      </c>
      <c r="FB175" s="2">
        <f t="shared" si="26"/>
        <v>14.15925</v>
      </c>
      <c r="FC175" s="2" t="e">
        <f t="shared" si="27"/>
        <v>#REF!</v>
      </c>
      <c r="FD175" s="2" t="e">
        <f t="shared" si="31"/>
        <v>#REF!</v>
      </c>
      <c r="FE175">
        <f t="shared" si="28"/>
        <v>69.01324029812807</v>
      </c>
      <c r="FG175" s="5">
        <v>39264</v>
      </c>
      <c r="FI175" s="38">
        <f>12*IRR(EZ$168:EZ175)</f>
        <v>-2.333511200363072</v>
      </c>
    </row>
    <row r="176" spans="2:165" ht="14.25" hidden="1">
      <c r="B176" s="44"/>
      <c r="C176" s="12"/>
      <c r="D176" s="12"/>
      <c r="E176" s="44"/>
      <c r="F176" s="44"/>
      <c r="EX176">
        <v>7</v>
      </c>
      <c r="EY176" s="11">
        <f t="shared" si="25"/>
        <v>92.82601095011634</v>
      </c>
      <c r="EZ176" s="33">
        <f t="shared" si="29"/>
        <v>92.82601095011634</v>
      </c>
      <c r="FA176" s="2" t="e">
        <f t="shared" si="30"/>
        <v>#REF!</v>
      </c>
      <c r="FB176" s="2">
        <f t="shared" si="26"/>
        <v>14.15925</v>
      </c>
      <c r="FC176" s="2" t="e">
        <f t="shared" si="27"/>
        <v>#REF!</v>
      </c>
      <c r="FD176" s="2" t="e">
        <f t="shared" si="31"/>
        <v>#REF!</v>
      </c>
      <c r="FE176">
        <f t="shared" si="28"/>
        <v>65.68651293473272</v>
      </c>
      <c r="FG176" s="5">
        <v>39295</v>
      </c>
      <c r="FI176" s="38">
        <f>12*IRR(EZ$168:EZ176)</f>
        <v>-1.552410133532319</v>
      </c>
    </row>
    <row r="177" spans="2:165" ht="15" hidden="1">
      <c r="B177" s="44" t="s">
        <v>14</v>
      </c>
      <c r="C177" s="45">
        <f>(C170-C7+AR11)*(1+D188*C8/(1-D188*C8))</f>
        <v>943.95</v>
      </c>
      <c r="D177" s="12"/>
      <c r="E177" s="44"/>
      <c r="F177" s="44"/>
      <c r="EX177">
        <v>8</v>
      </c>
      <c r="EY177" s="11">
        <f t="shared" si="25"/>
        <v>92.82601095011634</v>
      </c>
      <c r="EZ177" s="33">
        <f t="shared" si="29"/>
        <v>92.82601095011634</v>
      </c>
      <c r="FA177" s="2" t="e">
        <f t="shared" si="30"/>
        <v>#REF!</v>
      </c>
      <c r="FB177" s="2">
        <f t="shared" si="26"/>
        <v>14.15925</v>
      </c>
      <c r="FC177" s="2" t="e">
        <f t="shared" si="27"/>
        <v>#REF!</v>
      </c>
      <c r="FD177" s="2" t="e">
        <f t="shared" si="31"/>
        <v>#REF!</v>
      </c>
      <c r="FE177">
        <f t="shared" si="28"/>
        <v>62.52014776999018</v>
      </c>
      <c r="FG177" s="5">
        <v>39326</v>
      </c>
      <c r="FI177" s="38">
        <f>12*IRR(EZ$168:EZ177)</f>
        <v>-0.9883642051003267</v>
      </c>
    </row>
    <row r="178" spans="2:165" ht="15" hidden="1">
      <c r="B178" s="44" t="s">
        <v>15</v>
      </c>
      <c r="C178" s="45">
        <f>C177-AR11</f>
        <v>930</v>
      </c>
      <c r="D178" s="12"/>
      <c r="E178" s="44"/>
      <c r="F178" s="44"/>
      <c r="EX178">
        <v>9</v>
      </c>
      <c r="EY178" s="11">
        <f t="shared" si="25"/>
        <v>92.82601095011634</v>
      </c>
      <c r="EZ178" s="33">
        <f t="shared" si="29"/>
        <v>92.82601095011634</v>
      </c>
      <c r="FA178" s="2" t="e">
        <f t="shared" si="30"/>
        <v>#REF!</v>
      </c>
      <c r="FB178" s="2">
        <f t="shared" si="26"/>
        <v>14.15925</v>
      </c>
      <c r="FC178" s="2" t="e">
        <f t="shared" si="27"/>
        <v>#REF!</v>
      </c>
      <c r="FD178" s="2" t="e">
        <f t="shared" si="31"/>
        <v>#REF!</v>
      </c>
      <c r="FE178">
        <f t="shared" si="28"/>
        <v>59.50641467397166</v>
      </c>
      <c r="FG178" s="5">
        <v>39356</v>
      </c>
      <c r="FI178" s="38">
        <f>12*IRR(EZ$168:EZ178)</f>
        <v>-0.5695529844970426</v>
      </c>
    </row>
    <row r="179" spans="2:165" ht="15" hidden="1">
      <c r="B179" s="44"/>
      <c r="C179" s="44"/>
      <c r="D179" s="13"/>
      <c r="E179" s="44" t="s">
        <v>16</v>
      </c>
      <c r="F179" s="44"/>
      <c r="EX179">
        <v>10</v>
      </c>
      <c r="EY179" s="11">
        <f t="shared" si="25"/>
        <v>92.82601095011634</v>
      </c>
      <c r="EZ179" s="33">
        <f t="shared" si="29"/>
        <v>92.82601095011634</v>
      </c>
      <c r="FA179" s="2" t="e">
        <f t="shared" si="30"/>
        <v>#REF!</v>
      </c>
      <c r="FB179" s="2">
        <f t="shared" si="26"/>
        <v>14.15925</v>
      </c>
      <c r="FC179" s="2" t="e">
        <f t="shared" si="27"/>
        <v>#REF!</v>
      </c>
      <c r="FD179" s="2" t="e">
        <f t="shared" si="31"/>
        <v>#REF!</v>
      </c>
      <c r="FE179">
        <f t="shared" si="28"/>
        <v>56.637956141401894</v>
      </c>
      <c r="FG179" s="5">
        <v>39387</v>
      </c>
      <c r="FI179" s="38">
        <f>12*IRR(EZ$168:EZ179)</f>
        <v>-0.2511177432542457</v>
      </c>
    </row>
    <row r="180" spans="2:165" ht="15.75" hidden="1" thickBot="1">
      <c r="B180" s="42" t="s">
        <v>18</v>
      </c>
      <c r="C180" s="43">
        <f>(SUM(H9:H68,C7)-IF(D170=0,0,AR11)-C182)/C170-1</f>
        <v>-0.9299999999999999</v>
      </c>
      <c r="D180" s="14">
        <f>SUM(H9:H68)-C170+C7-IF(D170=0,0,AR11)</f>
        <v>-930</v>
      </c>
      <c r="E180" t="s">
        <v>16</v>
      </c>
      <c r="EX180">
        <v>11</v>
      </c>
      <c r="EY180" s="11">
        <f t="shared" si="25"/>
        <v>92.82601095011634</v>
      </c>
      <c r="EZ180" s="33">
        <f t="shared" si="29"/>
        <v>92.82601095011634</v>
      </c>
      <c r="FA180" s="2" t="e">
        <f t="shared" si="30"/>
        <v>#REF!</v>
      </c>
      <c r="FB180" s="2">
        <f t="shared" si="26"/>
        <v>14.15925</v>
      </c>
      <c r="FC180" s="2" t="e">
        <f t="shared" si="27"/>
        <v>#REF!</v>
      </c>
      <c r="FD180" s="2" t="e">
        <f t="shared" si="31"/>
        <v>#REF!</v>
      </c>
      <c r="FE180">
        <f t="shared" si="28"/>
        <v>53.90776932958952</v>
      </c>
      <c r="FG180" s="5">
        <v>39417</v>
      </c>
      <c r="FI180" s="38">
        <f>12*IRR(EZ$168:EZ180)</f>
        <v>-0.004083939718175813</v>
      </c>
    </row>
    <row r="181" spans="2:165" ht="15" hidden="1">
      <c r="B181" s="24" t="s">
        <v>24</v>
      </c>
      <c r="C181" s="26">
        <f>D181*C178</f>
        <v>0</v>
      </c>
      <c r="D181" s="1">
        <v>0</v>
      </c>
      <c r="E181" s="6">
        <f>C181/$C$178</f>
        <v>0</v>
      </c>
      <c r="EX181">
        <v>12</v>
      </c>
      <c r="EY181" s="11">
        <f t="shared" si="25"/>
        <v>92.82601095011634</v>
      </c>
      <c r="EZ181" s="33">
        <f t="shared" si="29"/>
        <v>92.82601095011634</v>
      </c>
      <c r="FA181" s="2" t="e">
        <f t="shared" si="30"/>
        <v>#REF!</v>
      </c>
      <c r="FB181" s="2">
        <f t="shared" si="26"/>
        <v>14.15925</v>
      </c>
      <c r="FC181" s="2" t="e">
        <f t="shared" si="27"/>
        <v>#REF!</v>
      </c>
      <c r="FD181" s="2" t="e">
        <f t="shared" si="31"/>
        <v>#REF!</v>
      </c>
      <c r="FE181">
        <f t="shared" si="28"/>
        <v>51.30918896220435</v>
      </c>
      <c r="FG181" s="5">
        <v>39448</v>
      </c>
      <c r="FI181" s="38">
        <f>12*IRR(EZ$168:EZ181)</f>
        <v>0.19086674899883674</v>
      </c>
    </row>
    <row r="182" spans="2:165" ht="15.75" hidden="1" thickBot="1">
      <c r="B182" s="25" t="s">
        <v>23</v>
      </c>
      <c r="C182" s="34">
        <f>D182*C178</f>
        <v>0</v>
      </c>
      <c r="D182" s="1"/>
      <c r="E182" s="6">
        <f>C182/$C$178</f>
        <v>0</v>
      </c>
      <c r="EX182">
        <v>13</v>
      </c>
      <c r="EY182" s="11">
        <f t="shared" si="25"/>
        <v>0</v>
      </c>
      <c r="EZ182" s="33">
        <f t="shared" si="29"/>
        <v>0</v>
      </c>
      <c r="FA182" s="2" t="e">
        <f t="shared" si="30"/>
        <v>#REF!</v>
      </c>
      <c r="FB182" s="2">
        <f t="shared" si="26"/>
        <v>0</v>
      </c>
      <c r="FC182" s="2" t="e">
        <f t="shared" si="27"/>
        <v>#REF!</v>
      </c>
      <c r="FD182" s="2" t="e">
        <f t="shared" si="31"/>
        <v>#REF!</v>
      </c>
      <c r="FE182">
        <f t="shared" si="28"/>
        <v>0</v>
      </c>
      <c r="FG182" s="5">
        <v>39479</v>
      </c>
      <c r="FI182" s="38">
        <f>12*IRR(EZ$168:EZ182)</f>
        <v>0.19086674899883674</v>
      </c>
    </row>
    <row r="183" spans="2:165" ht="15.75" hidden="1" thickBot="1">
      <c r="B183" s="23" t="s">
        <v>17</v>
      </c>
      <c r="C183" s="21">
        <f>IRR(EZ168:EZ288,C9)*12</f>
        <v>0.1908667489988431</v>
      </c>
      <c r="D183" s="7"/>
      <c r="E183" t="s">
        <v>16</v>
      </c>
      <c r="EX183">
        <v>14</v>
      </c>
      <c r="EY183" s="11">
        <f t="shared" si="25"/>
        <v>0</v>
      </c>
      <c r="EZ183" s="33">
        <f t="shared" si="29"/>
        <v>0</v>
      </c>
      <c r="FA183" s="2" t="e">
        <f t="shared" si="30"/>
        <v>#REF!</v>
      </c>
      <c r="FB183" s="2">
        <f t="shared" si="26"/>
        <v>0</v>
      </c>
      <c r="FC183" s="2" t="e">
        <f t="shared" si="27"/>
        <v>#REF!</v>
      </c>
      <c r="FD183" s="2" t="e">
        <f t="shared" si="31"/>
        <v>#REF!</v>
      </c>
      <c r="FE183">
        <f t="shared" si="28"/>
        <v>0</v>
      </c>
      <c r="FG183" s="5">
        <v>39508</v>
      </c>
      <c r="FI183" s="38">
        <f>12*IRR(EZ$168:EZ183)</f>
        <v>0.19086674899883674</v>
      </c>
    </row>
    <row r="184" spans="2:165" ht="14.25" hidden="1">
      <c r="B184" s="8"/>
      <c r="C184" s="8"/>
      <c r="D184" s="9"/>
      <c r="EX184">
        <v>15</v>
      </c>
      <c r="EY184" s="11">
        <f t="shared" si="25"/>
        <v>0</v>
      </c>
      <c r="EZ184" s="33">
        <f t="shared" si="29"/>
        <v>0</v>
      </c>
      <c r="FA184" s="2" t="e">
        <f t="shared" si="30"/>
        <v>#REF!</v>
      </c>
      <c r="FB184" s="2">
        <f t="shared" si="26"/>
        <v>0</v>
      </c>
      <c r="FC184" s="2" t="e">
        <f t="shared" si="27"/>
        <v>#REF!</v>
      </c>
      <c r="FD184" s="2" t="e">
        <f t="shared" si="31"/>
        <v>#REF!</v>
      </c>
      <c r="FE184">
        <f t="shared" si="28"/>
        <v>0</v>
      </c>
      <c r="FG184" s="5">
        <v>39539</v>
      </c>
      <c r="FI184" s="38">
        <f>12*IRR(EZ$168:EZ184)</f>
        <v>0.19086674899883674</v>
      </c>
    </row>
    <row r="185" spans="2:165" ht="15" hidden="1">
      <c r="B185" s="17" t="s">
        <v>19</v>
      </c>
      <c r="C185" s="18">
        <f>SUM(EZ168:EZ287)-D185</f>
        <v>-8.913879548720047</v>
      </c>
      <c r="D185" s="15">
        <v>100</v>
      </c>
      <c r="EX185">
        <v>16</v>
      </c>
      <c r="EY185" s="11">
        <f t="shared" si="25"/>
        <v>0</v>
      </c>
      <c r="EZ185" s="33">
        <f t="shared" si="29"/>
        <v>0</v>
      </c>
      <c r="FA185" s="2" t="e">
        <f t="shared" si="30"/>
        <v>#REF!</v>
      </c>
      <c r="FB185" s="2">
        <f t="shared" si="26"/>
        <v>0</v>
      </c>
      <c r="FC185" s="2" t="e">
        <f t="shared" si="27"/>
        <v>#REF!</v>
      </c>
      <c r="FD185" s="2" t="e">
        <f t="shared" si="31"/>
        <v>#REF!</v>
      </c>
      <c r="FE185">
        <f t="shared" si="28"/>
        <v>0</v>
      </c>
      <c r="FG185" s="5">
        <v>39569</v>
      </c>
      <c r="FI185" s="38">
        <f>12*IRR(EZ$168:EZ185)</f>
        <v>0.19086674899883674</v>
      </c>
    </row>
    <row r="186" spans="2:165" ht="15.75" hidden="1" thickBot="1">
      <c r="B186" s="19" t="s">
        <v>25</v>
      </c>
      <c r="C186" s="20">
        <f>IRR(EY168:EY287,C9)*12</f>
        <v>-0.01735034439384567</v>
      </c>
      <c r="EX186">
        <v>17</v>
      </c>
      <c r="EY186" s="11">
        <f t="shared" si="25"/>
        <v>0</v>
      </c>
      <c r="EZ186" s="33">
        <f t="shared" si="29"/>
        <v>0</v>
      </c>
      <c r="FA186" s="2" t="e">
        <f t="shared" si="30"/>
        <v>#REF!</v>
      </c>
      <c r="FB186" s="2">
        <f t="shared" si="26"/>
        <v>0</v>
      </c>
      <c r="FC186" s="2" t="e">
        <f t="shared" si="27"/>
        <v>#REF!</v>
      </c>
      <c r="FD186" s="2" t="e">
        <f t="shared" si="31"/>
        <v>#REF!</v>
      </c>
      <c r="FE186">
        <f t="shared" si="28"/>
        <v>0</v>
      </c>
      <c r="FG186" s="5">
        <v>39600</v>
      </c>
      <c r="FI186" s="38">
        <f>12*IRR(EZ$168:EZ186)</f>
        <v>0.19086674899883674</v>
      </c>
    </row>
    <row r="187" spans="2:165" ht="12.75" hidden="1">
      <c r="B187" s="8"/>
      <c r="EX187">
        <v>18</v>
      </c>
      <c r="EY187" s="11">
        <f t="shared" si="25"/>
        <v>0</v>
      </c>
      <c r="EZ187" s="33">
        <f t="shared" si="29"/>
        <v>0</v>
      </c>
      <c r="FA187" s="2" t="e">
        <f t="shared" si="30"/>
        <v>#REF!</v>
      </c>
      <c r="FB187" s="2">
        <f t="shared" si="26"/>
        <v>0</v>
      </c>
      <c r="FC187" s="2" t="e">
        <f t="shared" si="27"/>
        <v>#REF!</v>
      </c>
      <c r="FD187" s="2" t="e">
        <f t="shared" si="31"/>
        <v>#REF!</v>
      </c>
      <c r="FE187">
        <f t="shared" si="28"/>
        <v>0</v>
      </c>
      <c r="FG187" s="5">
        <v>39630</v>
      </c>
      <c r="FI187" s="38">
        <f>12*IRR(EZ$168:EZ187)</f>
        <v>0.19086674899883674</v>
      </c>
    </row>
    <row r="188" spans="2:165" ht="12.75" hidden="1">
      <c r="B188" s="35" t="s">
        <v>27</v>
      </c>
      <c r="D188" s="6">
        <v>0</v>
      </c>
      <c r="EX188">
        <v>19</v>
      </c>
      <c r="EY188" s="11">
        <f t="shared" si="25"/>
        <v>0</v>
      </c>
      <c r="EZ188" s="33">
        <f t="shared" si="29"/>
        <v>0</v>
      </c>
      <c r="FA188" s="2" t="e">
        <f t="shared" si="30"/>
        <v>#REF!</v>
      </c>
      <c r="FB188" s="2">
        <f t="shared" si="26"/>
        <v>0</v>
      </c>
      <c r="FC188" s="2" t="e">
        <f t="shared" si="27"/>
        <v>#REF!</v>
      </c>
      <c r="FD188" s="2" t="e">
        <f t="shared" si="31"/>
        <v>#REF!</v>
      </c>
      <c r="FE188">
        <f t="shared" si="28"/>
        <v>0</v>
      </c>
      <c r="FG188" s="5">
        <v>39661</v>
      </c>
      <c r="FI188" s="38">
        <f>12*IRR(EZ$168:EZ188)</f>
        <v>0.19086674899883674</v>
      </c>
    </row>
    <row r="189" spans="2:165" ht="12.75" hidden="1">
      <c r="B189" s="35" t="s">
        <v>28</v>
      </c>
      <c r="C189" s="10"/>
      <c r="D189" s="36">
        <v>0.5</v>
      </c>
      <c r="EX189">
        <v>20</v>
      </c>
      <c r="EY189" s="11">
        <f t="shared" si="25"/>
        <v>0</v>
      </c>
      <c r="EZ189" s="33">
        <f t="shared" si="29"/>
        <v>0</v>
      </c>
      <c r="FA189" s="2" t="e">
        <f t="shared" si="30"/>
        <v>#REF!</v>
      </c>
      <c r="FB189" s="2">
        <f t="shared" si="26"/>
        <v>0</v>
      </c>
      <c r="FC189" s="2" t="e">
        <f t="shared" si="27"/>
        <v>#REF!</v>
      </c>
      <c r="FD189" s="2" t="e">
        <f t="shared" si="31"/>
        <v>#REF!</v>
      </c>
      <c r="FE189">
        <f t="shared" si="28"/>
        <v>0</v>
      </c>
      <c r="FG189" s="5">
        <v>39692</v>
      </c>
      <c r="FI189" s="38">
        <f>12*IRR(EZ$168:EZ189)</f>
        <v>0.19086674899883674</v>
      </c>
    </row>
    <row r="190" spans="2:165" ht="12.75" hidden="1">
      <c r="B190" s="35" t="s">
        <v>29</v>
      </c>
      <c r="D190" s="36">
        <f>D189*D188*C8*C177</f>
        <v>0</v>
      </c>
      <c r="EX190">
        <v>21</v>
      </c>
      <c r="EY190" s="11">
        <f t="shared" si="25"/>
        <v>0</v>
      </c>
      <c r="EZ190" s="33">
        <f t="shared" si="29"/>
        <v>0</v>
      </c>
      <c r="FA190" s="2" t="e">
        <f t="shared" si="30"/>
        <v>#REF!</v>
      </c>
      <c r="FB190" s="2">
        <f t="shared" si="26"/>
        <v>0</v>
      </c>
      <c r="FC190" s="2" t="e">
        <f t="shared" si="27"/>
        <v>#REF!</v>
      </c>
      <c r="FD190" s="2" t="e">
        <f t="shared" si="31"/>
        <v>#REF!</v>
      </c>
      <c r="FE190">
        <f t="shared" si="28"/>
        <v>0</v>
      </c>
      <c r="FG190" s="5">
        <v>39722</v>
      </c>
      <c r="FI190" s="38">
        <f>12*IRR(EZ$168:EZ190)</f>
        <v>0.19086674899883674</v>
      </c>
    </row>
    <row r="191" spans="154:165" ht="12.75" hidden="1">
      <c r="EX191">
        <v>22</v>
      </c>
      <c r="EY191" s="11">
        <f t="shared" si="25"/>
        <v>0</v>
      </c>
      <c r="EZ191" s="33">
        <f t="shared" si="29"/>
        <v>0</v>
      </c>
      <c r="FA191" s="2" t="e">
        <f t="shared" si="30"/>
        <v>#REF!</v>
      </c>
      <c r="FB191" s="2">
        <f t="shared" si="26"/>
        <v>0</v>
      </c>
      <c r="FC191" s="2" t="e">
        <f t="shared" si="27"/>
        <v>#REF!</v>
      </c>
      <c r="FD191" s="2" t="e">
        <f t="shared" si="31"/>
        <v>#REF!</v>
      </c>
      <c r="FE191">
        <f t="shared" si="28"/>
        <v>0</v>
      </c>
      <c r="FG191" s="5">
        <v>39753</v>
      </c>
      <c r="FI191" s="38">
        <f>12*IRR(EZ$168:EZ191)</f>
        <v>0.19086674899883674</v>
      </c>
    </row>
    <row r="192" spans="154:165" ht="12.75" hidden="1">
      <c r="EX192">
        <v>23</v>
      </c>
      <c r="EY192" s="11">
        <f t="shared" si="25"/>
        <v>0</v>
      </c>
      <c r="EZ192" s="33">
        <f t="shared" si="29"/>
        <v>0</v>
      </c>
      <c r="FA192" s="2" t="e">
        <f t="shared" si="30"/>
        <v>#REF!</v>
      </c>
      <c r="FB192" s="2">
        <f t="shared" si="26"/>
        <v>0</v>
      </c>
      <c r="FC192" s="2" t="e">
        <f t="shared" si="27"/>
        <v>#REF!</v>
      </c>
      <c r="FD192" s="2" t="e">
        <f t="shared" si="31"/>
        <v>#REF!</v>
      </c>
      <c r="FE192">
        <f t="shared" si="28"/>
        <v>0</v>
      </c>
      <c r="FG192" s="5">
        <v>39783</v>
      </c>
      <c r="FI192" s="38">
        <f>12*IRR(EZ$168:EZ192)</f>
        <v>0.19086674899883674</v>
      </c>
    </row>
    <row r="193" spans="154:165" ht="12.75" hidden="1">
      <c r="EX193">
        <v>24</v>
      </c>
      <c r="EY193" s="11">
        <f t="shared" si="25"/>
        <v>0</v>
      </c>
      <c r="EZ193" s="33">
        <f t="shared" si="29"/>
        <v>0</v>
      </c>
      <c r="FA193" s="2" t="e">
        <f t="shared" si="30"/>
        <v>#REF!</v>
      </c>
      <c r="FB193" s="2">
        <f t="shared" si="26"/>
        <v>0</v>
      </c>
      <c r="FC193" s="2" t="e">
        <f t="shared" si="27"/>
        <v>#REF!</v>
      </c>
      <c r="FD193" s="2" t="e">
        <f t="shared" si="31"/>
        <v>#REF!</v>
      </c>
      <c r="FE193">
        <f t="shared" si="28"/>
        <v>0</v>
      </c>
      <c r="FG193" s="5">
        <v>39814</v>
      </c>
      <c r="FI193" s="38">
        <f>12*IRR(EZ$168:EZ193)</f>
        <v>0.19086674899883674</v>
      </c>
    </row>
    <row r="194" spans="154:165" ht="12.75" hidden="1">
      <c r="EX194">
        <v>25</v>
      </c>
      <c r="EY194" s="11">
        <f t="shared" si="25"/>
        <v>0</v>
      </c>
      <c r="EZ194" s="33">
        <f t="shared" si="29"/>
        <v>0</v>
      </c>
      <c r="FA194" s="2" t="e">
        <f t="shared" si="30"/>
        <v>#REF!</v>
      </c>
      <c r="FB194" s="2">
        <f t="shared" si="26"/>
        <v>0</v>
      </c>
      <c r="FC194" s="2" t="e">
        <f t="shared" si="27"/>
        <v>#REF!</v>
      </c>
      <c r="FD194" s="2" t="e">
        <f t="shared" si="31"/>
        <v>#REF!</v>
      </c>
      <c r="FE194">
        <f t="shared" si="28"/>
        <v>0</v>
      </c>
      <c r="FG194" s="5">
        <v>39845</v>
      </c>
      <c r="FI194" s="38">
        <f>12*IRR(EZ$168:EZ194)</f>
        <v>0.19086674899883674</v>
      </c>
    </row>
    <row r="195" spans="154:165" ht="12.75">
      <c r="EX195">
        <v>26</v>
      </c>
      <c r="EY195" s="11">
        <f t="shared" si="25"/>
        <v>0</v>
      </c>
      <c r="EZ195" s="33">
        <f t="shared" si="29"/>
        <v>0</v>
      </c>
      <c r="FA195" s="2" t="e">
        <f t="shared" si="30"/>
        <v>#REF!</v>
      </c>
      <c r="FB195" s="2">
        <f t="shared" si="26"/>
        <v>0</v>
      </c>
      <c r="FC195" s="2" t="e">
        <f t="shared" si="27"/>
        <v>#REF!</v>
      </c>
      <c r="FD195" s="2" t="e">
        <f t="shared" si="31"/>
        <v>#REF!</v>
      </c>
      <c r="FE195">
        <f t="shared" si="28"/>
        <v>0</v>
      </c>
      <c r="FG195" s="5">
        <v>39873</v>
      </c>
      <c r="FI195" s="38">
        <f>12*IRR(EZ$168:EZ195)</f>
        <v>0.19086674899883674</v>
      </c>
    </row>
    <row r="196" spans="154:165" ht="12.75">
      <c r="EX196">
        <v>188</v>
      </c>
      <c r="EY196" s="11">
        <f t="shared" si="25"/>
        <v>0</v>
      </c>
      <c r="EZ196" s="33">
        <f t="shared" si="29"/>
        <v>0</v>
      </c>
      <c r="FA196" s="2" t="e">
        <f>IF(#REF!&lt;0,-#REF!*C$9/12,0)</f>
        <v>#REF!</v>
      </c>
      <c r="FB196" s="2">
        <f t="shared" si="26"/>
        <v>0</v>
      </c>
      <c r="FC196" s="2" t="e">
        <f t="shared" si="27"/>
        <v>#REF!</v>
      </c>
      <c r="FD196" s="2" t="e">
        <f>#REF!+FC196</f>
        <v>#REF!</v>
      </c>
      <c r="FE196">
        <f t="shared" si="28"/>
        <v>0</v>
      </c>
      <c r="FG196" s="5">
        <v>44805</v>
      </c>
      <c r="FI196" s="38">
        <f>12*IRR(EZ$168:EZ196)</f>
        <v>0.19086674899883674</v>
      </c>
    </row>
    <row r="197" spans="154:165" ht="12.75">
      <c r="EX197">
        <v>189</v>
      </c>
      <c r="EY197" s="11">
        <f t="shared" si="25"/>
        <v>0</v>
      </c>
      <c r="EZ197" s="33">
        <f t="shared" si="29"/>
        <v>0</v>
      </c>
      <c r="FA197" s="2" t="e">
        <f aca="true" t="shared" si="32" ref="FA197:FA228">IF(FD196&lt;0,-FD196*C$9/12,0)</f>
        <v>#REF!</v>
      </c>
      <c r="FB197" s="2">
        <f t="shared" si="26"/>
        <v>0</v>
      </c>
      <c r="FC197" s="2" t="e">
        <f t="shared" si="27"/>
        <v>#REF!</v>
      </c>
      <c r="FD197" s="2" t="e">
        <f aca="true" t="shared" si="33" ref="FD197:FD202">FD196+FC197</f>
        <v>#REF!</v>
      </c>
      <c r="FE197">
        <f t="shared" si="28"/>
        <v>0</v>
      </c>
      <c r="FG197" s="5">
        <v>44835</v>
      </c>
      <c r="FI197" s="38">
        <f>12*IRR(EZ$168:EZ197)</f>
        <v>0.19086674899883674</v>
      </c>
    </row>
    <row r="198" spans="154:165" ht="12.75">
      <c r="EX198">
        <v>190</v>
      </c>
      <c r="EY198" s="11">
        <f t="shared" si="25"/>
        <v>0</v>
      </c>
      <c r="EZ198" s="33">
        <f t="shared" si="29"/>
        <v>0</v>
      </c>
      <c r="FA198" s="2" t="e">
        <f t="shared" si="32"/>
        <v>#REF!</v>
      </c>
      <c r="FB198" s="2">
        <f t="shared" si="26"/>
        <v>0</v>
      </c>
      <c r="FC198" s="2" t="e">
        <f t="shared" si="27"/>
        <v>#REF!</v>
      </c>
      <c r="FD198" s="2" t="e">
        <f t="shared" si="33"/>
        <v>#REF!</v>
      </c>
      <c r="FE198">
        <f t="shared" si="28"/>
        <v>0</v>
      </c>
      <c r="FG198" s="5">
        <v>44866</v>
      </c>
      <c r="FI198" s="38">
        <f>12*IRR(EZ$168:EZ198)</f>
        <v>0.19086674899883674</v>
      </c>
    </row>
    <row r="199" spans="154:165" ht="12.75">
      <c r="EX199">
        <v>191</v>
      </c>
      <c r="EY199" s="11">
        <f t="shared" si="25"/>
        <v>0</v>
      </c>
      <c r="EZ199" s="33">
        <f t="shared" si="29"/>
        <v>0</v>
      </c>
      <c r="FA199" s="2" t="e">
        <f t="shared" si="32"/>
        <v>#REF!</v>
      </c>
      <c r="FB199" s="2">
        <f t="shared" si="26"/>
        <v>0</v>
      </c>
      <c r="FC199" s="2" t="e">
        <f t="shared" si="27"/>
        <v>#REF!</v>
      </c>
      <c r="FD199" s="2" t="e">
        <f t="shared" si="33"/>
        <v>#REF!</v>
      </c>
      <c r="FE199">
        <f t="shared" si="28"/>
        <v>0</v>
      </c>
      <c r="FG199" s="5">
        <v>44896</v>
      </c>
      <c r="FI199" s="38">
        <f>12*IRR(EZ$168:EZ199)</f>
        <v>0.19086674899883674</v>
      </c>
    </row>
    <row r="200" spans="154:165" ht="12.75">
      <c r="EX200">
        <v>192</v>
      </c>
      <c r="EY200" s="11">
        <f t="shared" si="25"/>
        <v>0</v>
      </c>
      <c r="EZ200" s="33">
        <f t="shared" si="29"/>
        <v>0</v>
      </c>
      <c r="FA200" s="2" t="e">
        <f t="shared" si="32"/>
        <v>#REF!</v>
      </c>
      <c r="FB200" s="2">
        <f t="shared" si="26"/>
        <v>0</v>
      </c>
      <c r="FC200" s="2" t="e">
        <f t="shared" si="27"/>
        <v>#REF!</v>
      </c>
      <c r="FD200" s="2" t="e">
        <f t="shared" si="33"/>
        <v>#REF!</v>
      </c>
      <c r="FE200">
        <f t="shared" si="28"/>
        <v>0</v>
      </c>
      <c r="FG200" s="5">
        <v>44927</v>
      </c>
      <c r="FI200" s="38">
        <f>12*IRR(EZ$168:EZ200)</f>
        <v>0.19086674899883674</v>
      </c>
    </row>
    <row r="201" spans="154:165" ht="12.75">
      <c r="EX201">
        <v>193</v>
      </c>
      <c r="EY201" s="11">
        <f t="shared" si="25"/>
        <v>0</v>
      </c>
      <c r="EZ201" s="33">
        <f t="shared" si="29"/>
        <v>0</v>
      </c>
      <c r="FA201" s="2" t="e">
        <f t="shared" si="32"/>
        <v>#REF!</v>
      </c>
      <c r="FB201" s="2">
        <f t="shared" si="26"/>
        <v>0</v>
      </c>
      <c r="FC201" s="2" t="e">
        <f t="shared" si="27"/>
        <v>#REF!</v>
      </c>
      <c r="FD201" s="2" t="e">
        <f t="shared" si="33"/>
        <v>#REF!</v>
      </c>
      <c r="FE201">
        <f t="shared" si="28"/>
        <v>0</v>
      </c>
      <c r="FG201" s="5">
        <v>44958</v>
      </c>
      <c r="FI201" s="38">
        <f>12*IRR(EZ$168:EZ201)</f>
        <v>0.19086674899883674</v>
      </c>
    </row>
    <row r="202" spans="154:165" ht="12.75">
      <c r="EX202">
        <v>194</v>
      </c>
      <c r="EY202" s="11">
        <f t="shared" si="25"/>
        <v>0</v>
      </c>
      <c r="EZ202" s="33">
        <f t="shared" si="29"/>
        <v>0</v>
      </c>
      <c r="FA202" s="2" t="e">
        <f t="shared" si="32"/>
        <v>#REF!</v>
      </c>
      <c r="FB202" s="2">
        <f t="shared" si="26"/>
        <v>0</v>
      </c>
      <c r="FC202" s="2" t="e">
        <f aca="true" t="shared" si="34" ref="FC202:FC265">EZ202-FA202-FB202</f>
        <v>#REF!</v>
      </c>
      <c r="FD202" s="2" t="e">
        <f t="shared" si="33"/>
        <v>#REF!</v>
      </c>
      <c r="FE202">
        <f t="shared" si="28"/>
        <v>0</v>
      </c>
      <c r="FG202" s="5">
        <v>44986</v>
      </c>
      <c r="FI202" s="38">
        <f>12*IRR(EZ$168:EZ202)</f>
        <v>0.19086674899883674</v>
      </c>
    </row>
    <row r="203" spans="154:165" ht="12.75">
      <c r="EX203">
        <v>195</v>
      </c>
      <c r="EY203" s="11">
        <f aca="true" t="shared" si="35" ref="EY203:EY266">EZ203</f>
        <v>0</v>
      </c>
      <c r="EZ203" s="33">
        <f t="shared" si="29"/>
        <v>0</v>
      </c>
      <c r="FA203" s="2" t="e">
        <f t="shared" si="32"/>
        <v>#REF!</v>
      </c>
      <c r="FB203" s="2">
        <f aca="true" t="shared" si="36" ref="FB203:FB234">IF(EX203&lt;=$C$8,$AR$12,0)</f>
        <v>0</v>
      </c>
      <c r="FC203" s="2" t="e">
        <f t="shared" si="34"/>
        <v>#REF!</v>
      </c>
      <c r="FD203" s="2" t="e">
        <f aca="true" t="shared" si="37" ref="FD203:FD266">FD202+FC203</f>
        <v>#REF!</v>
      </c>
      <c r="FE203">
        <f aca="true" t="shared" si="38" ref="FE203:FE234">EZ203/(($FE$168/12+1)^(EX203))</f>
        <v>0</v>
      </c>
      <c r="FG203" s="5">
        <v>45017</v>
      </c>
      <c r="FI203" s="38">
        <f>12*IRR(EZ$168:EZ203)</f>
        <v>0.19086674899883674</v>
      </c>
    </row>
    <row r="204" spans="154:165" ht="12.75">
      <c r="EX204">
        <v>196</v>
      </c>
      <c r="EY204" s="11">
        <f t="shared" si="35"/>
        <v>0</v>
      </c>
      <c r="EZ204" s="33">
        <f aca="true" t="shared" si="39" ref="EZ204:EZ235">IF(EX204&lt;=$C$8,$C$12,0)</f>
        <v>0</v>
      </c>
      <c r="FA204" s="2" t="e">
        <f t="shared" si="32"/>
        <v>#REF!</v>
      </c>
      <c r="FB204" s="2">
        <f t="shared" si="36"/>
        <v>0</v>
      </c>
      <c r="FC204" s="2" t="e">
        <f t="shared" si="34"/>
        <v>#REF!</v>
      </c>
      <c r="FD204" s="2" t="e">
        <f t="shared" si="37"/>
        <v>#REF!</v>
      </c>
      <c r="FE204">
        <f t="shared" si="38"/>
        <v>0</v>
      </c>
      <c r="FG204" s="5">
        <v>45047</v>
      </c>
      <c r="FI204" s="38">
        <f>12*IRR(EZ$168:EZ204)</f>
        <v>0.19086674899883674</v>
      </c>
    </row>
    <row r="205" spans="154:165" ht="12.75">
      <c r="EX205">
        <v>197</v>
      </c>
      <c r="EY205" s="11">
        <f t="shared" si="35"/>
        <v>0</v>
      </c>
      <c r="EZ205" s="33">
        <f t="shared" si="39"/>
        <v>0</v>
      </c>
      <c r="FA205" s="2" t="e">
        <f t="shared" si="32"/>
        <v>#REF!</v>
      </c>
      <c r="FB205" s="2">
        <f t="shared" si="36"/>
        <v>0</v>
      </c>
      <c r="FC205" s="2" t="e">
        <f t="shared" si="34"/>
        <v>#REF!</v>
      </c>
      <c r="FD205" s="2" t="e">
        <f t="shared" si="37"/>
        <v>#REF!</v>
      </c>
      <c r="FE205">
        <f t="shared" si="38"/>
        <v>0</v>
      </c>
      <c r="FG205" s="5">
        <v>45078</v>
      </c>
      <c r="FI205" s="38">
        <f>12*IRR(EZ$168:EZ205)</f>
        <v>0.19086674899883674</v>
      </c>
    </row>
    <row r="206" spans="154:165" ht="12.75">
      <c r="EX206">
        <v>198</v>
      </c>
      <c r="EY206" s="11">
        <f t="shared" si="35"/>
        <v>0</v>
      </c>
      <c r="EZ206" s="33">
        <f t="shared" si="39"/>
        <v>0</v>
      </c>
      <c r="FA206" s="2" t="e">
        <f t="shared" si="32"/>
        <v>#REF!</v>
      </c>
      <c r="FB206" s="2">
        <f t="shared" si="36"/>
        <v>0</v>
      </c>
      <c r="FC206" s="2" t="e">
        <f t="shared" si="34"/>
        <v>#REF!</v>
      </c>
      <c r="FD206" s="2" t="e">
        <f t="shared" si="37"/>
        <v>#REF!</v>
      </c>
      <c r="FE206">
        <f t="shared" si="38"/>
        <v>0</v>
      </c>
      <c r="FG206" s="5">
        <v>45108</v>
      </c>
      <c r="FI206" s="38">
        <f>12*IRR(EZ$168:EZ206)</f>
        <v>0.19086674899883674</v>
      </c>
    </row>
    <row r="207" spans="154:165" ht="12.75">
      <c r="EX207">
        <v>199</v>
      </c>
      <c r="EY207" s="11">
        <f t="shared" si="35"/>
        <v>0</v>
      </c>
      <c r="EZ207" s="33">
        <f t="shared" si="39"/>
        <v>0</v>
      </c>
      <c r="FA207" s="2" t="e">
        <f t="shared" si="32"/>
        <v>#REF!</v>
      </c>
      <c r="FB207" s="2">
        <f t="shared" si="36"/>
        <v>0</v>
      </c>
      <c r="FC207" s="2" t="e">
        <f t="shared" si="34"/>
        <v>#REF!</v>
      </c>
      <c r="FD207" s="2" t="e">
        <f t="shared" si="37"/>
        <v>#REF!</v>
      </c>
      <c r="FE207">
        <f t="shared" si="38"/>
        <v>0</v>
      </c>
      <c r="FG207" s="5">
        <v>45139</v>
      </c>
      <c r="FI207" s="38">
        <f>12*IRR(EZ$168:EZ207)</f>
        <v>0.19086674899883674</v>
      </c>
    </row>
    <row r="208" spans="154:165" ht="12.75">
      <c r="EX208">
        <v>200</v>
      </c>
      <c r="EY208" s="11">
        <f t="shared" si="35"/>
        <v>0</v>
      </c>
      <c r="EZ208" s="33">
        <f t="shared" si="39"/>
        <v>0</v>
      </c>
      <c r="FA208" s="2" t="e">
        <f t="shared" si="32"/>
        <v>#REF!</v>
      </c>
      <c r="FB208" s="2">
        <f t="shared" si="36"/>
        <v>0</v>
      </c>
      <c r="FC208" s="2" t="e">
        <f t="shared" si="34"/>
        <v>#REF!</v>
      </c>
      <c r="FD208" s="2" t="e">
        <f t="shared" si="37"/>
        <v>#REF!</v>
      </c>
      <c r="FE208">
        <f t="shared" si="38"/>
        <v>0</v>
      </c>
      <c r="FG208" s="5">
        <v>45170</v>
      </c>
      <c r="FI208" s="38">
        <f>12*IRR(EZ$168:EZ208)</f>
        <v>0.19086674899883674</v>
      </c>
    </row>
    <row r="209" spans="154:165" ht="12.75">
      <c r="EX209">
        <v>201</v>
      </c>
      <c r="EY209" s="11">
        <f t="shared" si="35"/>
        <v>0</v>
      </c>
      <c r="EZ209" s="33">
        <f t="shared" si="39"/>
        <v>0</v>
      </c>
      <c r="FA209" s="2" t="e">
        <f t="shared" si="32"/>
        <v>#REF!</v>
      </c>
      <c r="FB209" s="2">
        <f t="shared" si="36"/>
        <v>0</v>
      </c>
      <c r="FC209" s="2" t="e">
        <f t="shared" si="34"/>
        <v>#REF!</v>
      </c>
      <c r="FD209" s="2" t="e">
        <f t="shared" si="37"/>
        <v>#REF!</v>
      </c>
      <c r="FE209">
        <f t="shared" si="38"/>
        <v>0</v>
      </c>
      <c r="FG209" s="5">
        <v>45200</v>
      </c>
      <c r="FI209" s="38">
        <f>12*IRR(EZ$168:EZ209)</f>
        <v>0.19086674899883674</v>
      </c>
    </row>
    <row r="210" spans="154:165" ht="12.75">
      <c r="EX210">
        <v>202</v>
      </c>
      <c r="EY210" s="11">
        <f t="shared" si="35"/>
        <v>0</v>
      </c>
      <c r="EZ210" s="33">
        <f t="shared" si="39"/>
        <v>0</v>
      </c>
      <c r="FA210" s="2" t="e">
        <f t="shared" si="32"/>
        <v>#REF!</v>
      </c>
      <c r="FB210" s="2">
        <f t="shared" si="36"/>
        <v>0</v>
      </c>
      <c r="FC210" s="2" t="e">
        <f t="shared" si="34"/>
        <v>#REF!</v>
      </c>
      <c r="FD210" s="2" t="e">
        <f t="shared" si="37"/>
        <v>#REF!</v>
      </c>
      <c r="FE210">
        <f t="shared" si="38"/>
        <v>0</v>
      </c>
      <c r="FG210" s="5">
        <v>45231</v>
      </c>
      <c r="FI210" s="38">
        <f>12*IRR(EZ$168:EZ210)</f>
        <v>0.19086674899883674</v>
      </c>
    </row>
    <row r="211" spans="154:165" ht="12.75">
      <c r="EX211">
        <v>203</v>
      </c>
      <c r="EY211" s="11">
        <f t="shared" si="35"/>
        <v>0</v>
      </c>
      <c r="EZ211" s="33">
        <f t="shared" si="39"/>
        <v>0</v>
      </c>
      <c r="FA211" s="2" t="e">
        <f t="shared" si="32"/>
        <v>#REF!</v>
      </c>
      <c r="FB211" s="2">
        <f t="shared" si="36"/>
        <v>0</v>
      </c>
      <c r="FC211" s="2" t="e">
        <f t="shared" si="34"/>
        <v>#REF!</v>
      </c>
      <c r="FD211" s="2" t="e">
        <f t="shared" si="37"/>
        <v>#REF!</v>
      </c>
      <c r="FE211">
        <f t="shared" si="38"/>
        <v>0</v>
      </c>
      <c r="FG211" s="5">
        <v>45261</v>
      </c>
      <c r="FI211" s="38">
        <f>12*IRR(EZ$168:EZ211)</f>
        <v>0.19086674899883674</v>
      </c>
    </row>
    <row r="212" spans="154:165" ht="12.75">
      <c r="EX212">
        <v>204</v>
      </c>
      <c r="EY212" s="11">
        <f t="shared" si="35"/>
        <v>0</v>
      </c>
      <c r="EZ212" s="33">
        <f t="shared" si="39"/>
        <v>0</v>
      </c>
      <c r="FA212" s="2" t="e">
        <f t="shared" si="32"/>
        <v>#REF!</v>
      </c>
      <c r="FB212" s="2">
        <f t="shared" si="36"/>
        <v>0</v>
      </c>
      <c r="FC212" s="2" t="e">
        <f t="shared" si="34"/>
        <v>#REF!</v>
      </c>
      <c r="FD212" s="2" t="e">
        <f t="shared" si="37"/>
        <v>#REF!</v>
      </c>
      <c r="FE212">
        <f t="shared" si="38"/>
        <v>0</v>
      </c>
      <c r="FG212" s="5">
        <v>45292</v>
      </c>
      <c r="FI212" s="38">
        <f>12*IRR(EZ$168:EZ212)</f>
        <v>0.19086674899883674</v>
      </c>
    </row>
    <row r="213" spans="154:165" ht="12.75">
      <c r="EX213">
        <v>205</v>
      </c>
      <c r="EY213" s="11">
        <f t="shared" si="35"/>
        <v>0</v>
      </c>
      <c r="EZ213" s="33">
        <f t="shared" si="39"/>
        <v>0</v>
      </c>
      <c r="FA213" s="2" t="e">
        <f t="shared" si="32"/>
        <v>#REF!</v>
      </c>
      <c r="FB213" s="2">
        <f t="shared" si="36"/>
        <v>0</v>
      </c>
      <c r="FC213" s="2" t="e">
        <f t="shared" si="34"/>
        <v>#REF!</v>
      </c>
      <c r="FD213" s="2" t="e">
        <f t="shared" si="37"/>
        <v>#REF!</v>
      </c>
      <c r="FE213">
        <f t="shared" si="38"/>
        <v>0</v>
      </c>
      <c r="FG213" s="5">
        <v>45323</v>
      </c>
      <c r="FI213" s="38">
        <f>12*IRR(EZ$168:EZ213)</f>
        <v>0.19086674899883674</v>
      </c>
    </row>
    <row r="214" spans="154:165" ht="12.75">
      <c r="EX214">
        <v>206</v>
      </c>
      <c r="EY214" s="11">
        <f t="shared" si="35"/>
        <v>0</v>
      </c>
      <c r="EZ214" s="33">
        <f t="shared" si="39"/>
        <v>0</v>
      </c>
      <c r="FA214" s="2" t="e">
        <f t="shared" si="32"/>
        <v>#REF!</v>
      </c>
      <c r="FB214" s="2">
        <f t="shared" si="36"/>
        <v>0</v>
      </c>
      <c r="FC214" s="2" t="e">
        <f t="shared" si="34"/>
        <v>#REF!</v>
      </c>
      <c r="FD214" s="2" t="e">
        <f t="shared" si="37"/>
        <v>#REF!</v>
      </c>
      <c r="FE214">
        <f t="shared" si="38"/>
        <v>0</v>
      </c>
      <c r="FG214" s="5">
        <v>45352</v>
      </c>
      <c r="FI214" s="38">
        <f>12*IRR(EZ$168:EZ214)</f>
        <v>0.19086674899883674</v>
      </c>
    </row>
    <row r="215" spans="154:165" ht="12.75">
      <c r="EX215">
        <v>207</v>
      </c>
      <c r="EY215" s="11">
        <f t="shared" si="35"/>
        <v>0</v>
      </c>
      <c r="EZ215" s="33">
        <f t="shared" si="39"/>
        <v>0</v>
      </c>
      <c r="FA215" s="2" t="e">
        <f t="shared" si="32"/>
        <v>#REF!</v>
      </c>
      <c r="FB215" s="2">
        <f t="shared" si="36"/>
        <v>0</v>
      </c>
      <c r="FC215" s="2" t="e">
        <f t="shared" si="34"/>
        <v>#REF!</v>
      </c>
      <c r="FD215" s="2" t="e">
        <f t="shared" si="37"/>
        <v>#REF!</v>
      </c>
      <c r="FE215">
        <f t="shared" si="38"/>
        <v>0</v>
      </c>
      <c r="FG215" s="5">
        <v>45383</v>
      </c>
      <c r="FI215" s="38">
        <f>12*IRR(EZ$168:EZ215)</f>
        <v>0.19086674899883674</v>
      </c>
    </row>
    <row r="216" spans="154:165" ht="12.75">
      <c r="EX216">
        <v>208</v>
      </c>
      <c r="EY216" s="11">
        <f t="shared" si="35"/>
        <v>0</v>
      </c>
      <c r="EZ216" s="33">
        <f t="shared" si="39"/>
        <v>0</v>
      </c>
      <c r="FA216" s="2" t="e">
        <f t="shared" si="32"/>
        <v>#REF!</v>
      </c>
      <c r="FB216" s="2">
        <f t="shared" si="36"/>
        <v>0</v>
      </c>
      <c r="FC216" s="2" t="e">
        <f t="shared" si="34"/>
        <v>#REF!</v>
      </c>
      <c r="FD216" s="2" t="e">
        <f t="shared" si="37"/>
        <v>#REF!</v>
      </c>
      <c r="FE216">
        <f t="shared" si="38"/>
        <v>0</v>
      </c>
      <c r="FG216" s="5">
        <v>45413</v>
      </c>
      <c r="FI216" s="38">
        <f>12*IRR(EZ$168:EZ216)</f>
        <v>0.19086674899883674</v>
      </c>
    </row>
    <row r="217" spans="154:165" ht="12.75">
      <c r="EX217">
        <v>209</v>
      </c>
      <c r="EY217" s="11">
        <f t="shared" si="35"/>
        <v>0</v>
      </c>
      <c r="EZ217" s="33">
        <f t="shared" si="39"/>
        <v>0</v>
      </c>
      <c r="FA217" s="2" t="e">
        <f t="shared" si="32"/>
        <v>#REF!</v>
      </c>
      <c r="FB217" s="2">
        <f t="shared" si="36"/>
        <v>0</v>
      </c>
      <c r="FC217" s="2" t="e">
        <f t="shared" si="34"/>
        <v>#REF!</v>
      </c>
      <c r="FD217" s="2" t="e">
        <f t="shared" si="37"/>
        <v>#REF!</v>
      </c>
      <c r="FE217">
        <f t="shared" si="38"/>
        <v>0</v>
      </c>
      <c r="FG217" s="5">
        <v>45444</v>
      </c>
      <c r="FI217" s="38">
        <f>12*IRR(EZ$168:EZ217)</f>
        <v>0.19086674899883674</v>
      </c>
    </row>
    <row r="218" spans="154:165" ht="12.75">
      <c r="EX218">
        <v>210</v>
      </c>
      <c r="EY218" s="11">
        <f t="shared" si="35"/>
        <v>0</v>
      </c>
      <c r="EZ218" s="33">
        <f t="shared" si="39"/>
        <v>0</v>
      </c>
      <c r="FA218" s="2" t="e">
        <f t="shared" si="32"/>
        <v>#REF!</v>
      </c>
      <c r="FB218" s="2">
        <f t="shared" si="36"/>
        <v>0</v>
      </c>
      <c r="FC218" s="2" t="e">
        <f t="shared" si="34"/>
        <v>#REF!</v>
      </c>
      <c r="FD218" s="2" t="e">
        <f t="shared" si="37"/>
        <v>#REF!</v>
      </c>
      <c r="FE218">
        <f t="shared" si="38"/>
        <v>0</v>
      </c>
      <c r="FG218" s="5">
        <v>45474</v>
      </c>
      <c r="FI218" s="38">
        <f>12*IRR(EZ$168:EZ218)</f>
        <v>0.19086674899883674</v>
      </c>
    </row>
    <row r="219" spans="154:165" ht="12.75">
      <c r="EX219">
        <v>211</v>
      </c>
      <c r="EY219" s="11">
        <f t="shared" si="35"/>
        <v>0</v>
      </c>
      <c r="EZ219" s="33">
        <f t="shared" si="39"/>
        <v>0</v>
      </c>
      <c r="FA219" s="2" t="e">
        <f t="shared" si="32"/>
        <v>#REF!</v>
      </c>
      <c r="FB219" s="2">
        <f t="shared" si="36"/>
        <v>0</v>
      </c>
      <c r="FC219" s="2" t="e">
        <f t="shared" si="34"/>
        <v>#REF!</v>
      </c>
      <c r="FD219" s="2" t="e">
        <f t="shared" si="37"/>
        <v>#REF!</v>
      </c>
      <c r="FE219">
        <f t="shared" si="38"/>
        <v>0</v>
      </c>
      <c r="FG219" s="5">
        <v>45505</v>
      </c>
      <c r="FI219" s="38">
        <f>12*IRR(EZ$168:EZ219)</f>
        <v>0.19086674899883674</v>
      </c>
    </row>
    <row r="220" spans="154:165" ht="12.75">
      <c r="EX220">
        <v>212</v>
      </c>
      <c r="EY220" s="11">
        <f t="shared" si="35"/>
        <v>0</v>
      </c>
      <c r="EZ220" s="33">
        <f t="shared" si="39"/>
        <v>0</v>
      </c>
      <c r="FA220" s="2" t="e">
        <f t="shared" si="32"/>
        <v>#REF!</v>
      </c>
      <c r="FB220" s="2">
        <f t="shared" si="36"/>
        <v>0</v>
      </c>
      <c r="FC220" s="2" t="e">
        <f t="shared" si="34"/>
        <v>#REF!</v>
      </c>
      <c r="FD220" s="2" t="e">
        <f t="shared" si="37"/>
        <v>#REF!</v>
      </c>
      <c r="FE220">
        <f t="shared" si="38"/>
        <v>0</v>
      </c>
      <c r="FG220" s="5">
        <v>45536</v>
      </c>
      <c r="FI220" s="38">
        <f>12*IRR(EZ$168:EZ220)</f>
        <v>0.19086674899883674</v>
      </c>
    </row>
    <row r="221" spans="154:165" ht="12.75">
      <c r="EX221">
        <v>213</v>
      </c>
      <c r="EY221" s="11">
        <f t="shared" si="35"/>
        <v>0</v>
      </c>
      <c r="EZ221" s="33">
        <f t="shared" si="39"/>
        <v>0</v>
      </c>
      <c r="FA221" s="2" t="e">
        <f t="shared" si="32"/>
        <v>#REF!</v>
      </c>
      <c r="FB221" s="2">
        <f t="shared" si="36"/>
        <v>0</v>
      </c>
      <c r="FC221" s="2" t="e">
        <f t="shared" si="34"/>
        <v>#REF!</v>
      </c>
      <c r="FD221" s="2" t="e">
        <f t="shared" si="37"/>
        <v>#REF!</v>
      </c>
      <c r="FE221">
        <f t="shared" si="38"/>
        <v>0</v>
      </c>
      <c r="FG221" s="5">
        <v>45566</v>
      </c>
      <c r="FI221" s="38">
        <f>12*IRR(EZ$168:EZ221)</f>
        <v>0.19086674899883674</v>
      </c>
    </row>
    <row r="222" spans="154:165" ht="12.75">
      <c r="EX222">
        <v>214</v>
      </c>
      <c r="EY222" s="11">
        <f t="shared" si="35"/>
        <v>0</v>
      </c>
      <c r="EZ222" s="33">
        <f t="shared" si="39"/>
        <v>0</v>
      </c>
      <c r="FA222" s="2" t="e">
        <f t="shared" si="32"/>
        <v>#REF!</v>
      </c>
      <c r="FB222" s="2">
        <f t="shared" si="36"/>
        <v>0</v>
      </c>
      <c r="FC222" s="2" t="e">
        <f t="shared" si="34"/>
        <v>#REF!</v>
      </c>
      <c r="FD222" s="2" t="e">
        <f t="shared" si="37"/>
        <v>#REF!</v>
      </c>
      <c r="FE222">
        <f t="shared" si="38"/>
        <v>0</v>
      </c>
      <c r="FG222" s="5">
        <v>45597</v>
      </c>
      <c r="FI222" s="38">
        <f>12*IRR(EZ$168:EZ222)</f>
        <v>0.19086674899883674</v>
      </c>
    </row>
    <row r="223" spans="154:165" ht="12.75">
      <c r="EX223">
        <v>215</v>
      </c>
      <c r="EY223" s="11">
        <f t="shared" si="35"/>
        <v>0</v>
      </c>
      <c r="EZ223" s="33">
        <f t="shared" si="39"/>
        <v>0</v>
      </c>
      <c r="FA223" s="2" t="e">
        <f t="shared" si="32"/>
        <v>#REF!</v>
      </c>
      <c r="FB223" s="2">
        <f t="shared" si="36"/>
        <v>0</v>
      </c>
      <c r="FC223" s="2" t="e">
        <f t="shared" si="34"/>
        <v>#REF!</v>
      </c>
      <c r="FD223" s="2" t="e">
        <f t="shared" si="37"/>
        <v>#REF!</v>
      </c>
      <c r="FE223">
        <f t="shared" si="38"/>
        <v>0</v>
      </c>
      <c r="FG223" s="5">
        <v>45627</v>
      </c>
      <c r="FI223" s="38">
        <f>12*IRR(EZ$168:EZ223)</f>
        <v>0.19086674899883674</v>
      </c>
    </row>
    <row r="224" spans="154:165" ht="12.75">
      <c r="EX224">
        <v>216</v>
      </c>
      <c r="EY224" s="11">
        <f t="shared" si="35"/>
        <v>0</v>
      </c>
      <c r="EZ224" s="33">
        <f t="shared" si="39"/>
        <v>0</v>
      </c>
      <c r="FA224" s="2" t="e">
        <f t="shared" si="32"/>
        <v>#REF!</v>
      </c>
      <c r="FB224" s="2">
        <f t="shared" si="36"/>
        <v>0</v>
      </c>
      <c r="FC224" s="2" t="e">
        <f t="shared" si="34"/>
        <v>#REF!</v>
      </c>
      <c r="FD224" s="2" t="e">
        <f t="shared" si="37"/>
        <v>#REF!</v>
      </c>
      <c r="FE224">
        <f t="shared" si="38"/>
        <v>0</v>
      </c>
      <c r="FG224" s="5">
        <v>45658</v>
      </c>
      <c r="FI224" s="38">
        <f>12*IRR(EZ$168:EZ224)</f>
        <v>0.19086674899883674</v>
      </c>
    </row>
    <row r="225" spans="154:165" ht="12.75">
      <c r="EX225">
        <v>217</v>
      </c>
      <c r="EY225" s="11">
        <f t="shared" si="35"/>
        <v>0</v>
      </c>
      <c r="EZ225" s="33">
        <f t="shared" si="39"/>
        <v>0</v>
      </c>
      <c r="FA225" s="2" t="e">
        <f t="shared" si="32"/>
        <v>#REF!</v>
      </c>
      <c r="FB225" s="2">
        <f t="shared" si="36"/>
        <v>0</v>
      </c>
      <c r="FC225" s="2" t="e">
        <f t="shared" si="34"/>
        <v>#REF!</v>
      </c>
      <c r="FD225" s="2" t="e">
        <f t="shared" si="37"/>
        <v>#REF!</v>
      </c>
      <c r="FE225">
        <f t="shared" si="38"/>
        <v>0</v>
      </c>
      <c r="FG225" s="5">
        <v>45689</v>
      </c>
      <c r="FI225" s="38">
        <f>12*IRR(EZ$168:EZ225)</f>
        <v>0.19086674899883674</v>
      </c>
    </row>
    <row r="226" spans="154:165" ht="12.75">
      <c r="EX226">
        <v>218</v>
      </c>
      <c r="EY226" s="11">
        <f t="shared" si="35"/>
        <v>0</v>
      </c>
      <c r="EZ226" s="33">
        <f t="shared" si="39"/>
        <v>0</v>
      </c>
      <c r="FA226" s="2" t="e">
        <f t="shared" si="32"/>
        <v>#REF!</v>
      </c>
      <c r="FB226" s="2">
        <f t="shared" si="36"/>
        <v>0</v>
      </c>
      <c r="FC226" s="2" t="e">
        <f t="shared" si="34"/>
        <v>#REF!</v>
      </c>
      <c r="FD226" s="2" t="e">
        <f t="shared" si="37"/>
        <v>#REF!</v>
      </c>
      <c r="FE226">
        <f t="shared" si="38"/>
        <v>0</v>
      </c>
      <c r="FG226" s="5">
        <v>45717</v>
      </c>
      <c r="FI226" s="38">
        <f>12*IRR(EZ$168:EZ226)</f>
        <v>0.19086674899883674</v>
      </c>
    </row>
    <row r="227" spans="154:165" ht="12.75">
      <c r="EX227">
        <v>219</v>
      </c>
      <c r="EY227" s="11">
        <f t="shared" si="35"/>
        <v>0</v>
      </c>
      <c r="EZ227" s="33">
        <f t="shared" si="39"/>
        <v>0</v>
      </c>
      <c r="FA227" s="2" t="e">
        <f t="shared" si="32"/>
        <v>#REF!</v>
      </c>
      <c r="FB227" s="2">
        <f t="shared" si="36"/>
        <v>0</v>
      </c>
      <c r="FC227" s="2" t="e">
        <f t="shared" si="34"/>
        <v>#REF!</v>
      </c>
      <c r="FD227" s="2" t="e">
        <f t="shared" si="37"/>
        <v>#REF!</v>
      </c>
      <c r="FE227">
        <f t="shared" si="38"/>
        <v>0</v>
      </c>
      <c r="FG227" s="5">
        <v>45748</v>
      </c>
      <c r="FI227" s="38">
        <f>12*IRR(EZ$168:EZ227)</f>
        <v>0.19086674899883674</v>
      </c>
    </row>
    <row r="228" spans="154:165" ht="12.75">
      <c r="EX228">
        <v>220</v>
      </c>
      <c r="EY228" s="11">
        <f t="shared" si="35"/>
        <v>0</v>
      </c>
      <c r="EZ228" s="33">
        <f t="shared" si="39"/>
        <v>0</v>
      </c>
      <c r="FA228" s="2" t="e">
        <f t="shared" si="32"/>
        <v>#REF!</v>
      </c>
      <c r="FB228" s="2">
        <f t="shared" si="36"/>
        <v>0</v>
      </c>
      <c r="FC228" s="2" t="e">
        <f t="shared" si="34"/>
        <v>#REF!</v>
      </c>
      <c r="FD228" s="2" t="e">
        <f t="shared" si="37"/>
        <v>#REF!</v>
      </c>
      <c r="FE228">
        <f t="shared" si="38"/>
        <v>0</v>
      </c>
      <c r="FG228" s="5">
        <v>45778</v>
      </c>
      <c r="FI228" s="38">
        <f>12*IRR(EZ$168:EZ228)</f>
        <v>0.19086674899883674</v>
      </c>
    </row>
    <row r="229" spans="154:165" ht="12.75">
      <c r="EX229">
        <v>221</v>
      </c>
      <c r="EY229" s="11">
        <f t="shared" si="35"/>
        <v>0</v>
      </c>
      <c r="EZ229" s="33">
        <f t="shared" si="39"/>
        <v>0</v>
      </c>
      <c r="FA229" s="2" t="e">
        <f aca="true" t="shared" si="40" ref="FA229:FA260">IF(FD228&lt;0,-FD228*C$9/12,0)</f>
        <v>#REF!</v>
      </c>
      <c r="FB229" s="2">
        <f t="shared" si="36"/>
        <v>0</v>
      </c>
      <c r="FC229" s="2" t="e">
        <f t="shared" si="34"/>
        <v>#REF!</v>
      </c>
      <c r="FD229" s="2" t="e">
        <f t="shared" si="37"/>
        <v>#REF!</v>
      </c>
      <c r="FE229">
        <f t="shared" si="38"/>
        <v>0</v>
      </c>
      <c r="FG229" s="5">
        <v>45809</v>
      </c>
      <c r="FI229" s="38">
        <f>12*IRR(EZ$168:EZ229)</f>
        <v>0.19086674899883674</v>
      </c>
    </row>
    <row r="230" spans="154:165" ht="12.75">
      <c r="EX230">
        <v>222</v>
      </c>
      <c r="EY230" s="11">
        <f t="shared" si="35"/>
        <v>0</v>
      </c>
      <c r="EZ230" s="33">
        <f t="shared" si="39"/>
        <v>0</v>
      </c>
      <c r="FA230" s="2" t="e">
        <f t="shared" si="40"/>
        <v>#REF!</v>
      </c>
      <c r="FB230" s="2">
        <f t="shared" si="36"/>
        <v>0</v>
      </c>
      <c r="FC230" s="2" t="e">
        <f t="shared" si="34"/>
        <v>#REF!</v>
      </c>
      <c r="FD230" s="2" t="e">
        <f t="shared" si="37"/>
        <v>#REF!</v>
      </c>
      <c r="FE230">
        <f t="shared" si="38"/>
        <v>0</v>
      </c>
      <c r="FG230" s="5">
        <v>45839</v>
      </c>
      <c r="FI230" s="38">
        <f>12*IRR(EZ$168:EZ230)</f>
        <v>0.19086674899883674</v>
      </c>
    </row>
    <row r="231" spans="154:165" ht="12.75">
      <c r="EX231">
        <v>223</v>
      </c>
      <c r="EY231" s="11">
        <f t="shared" si="35"/>
        <v>0</v>
      </c>
      <c r="EZ231" s="33">
        <f t="shared" si="39"/>
        <v>0</v>
      </c>
      <c r="FA231" s="2" t="e">
        <f t="shared" si="40"/>
        <v>#REF!</v>
      </c>
      <c r="FB231" s="2">
        <f t="shared" si="36"/>
        <v>0</v>
      </c>
      <c r="FC231" s="2" t="e">
        <f t="shared" si="34"/>
        <v>#REF!</v>
      </c>
      <c r="FD231" s="2" t="e">
        <f t="shared" si="37"/>
        <v>#REF!</v>
      </c>
      <c r="FE231">
        <f t="shared" si="38"/>
        <v>0</v>
      </c>
      <c r="FG231" s="5">
        <v>45870</v>
      </c>
      <c r="FI231" s="38">
        <f>12*IRR(EZ$168:EZ231)</f>
        <v>0.19086674899883674</v>
      </c>
    </row>
    <row r="232" spans="154:165" ht="12.75">
      <c r="EX232">
        <v>224</v>
      </c>
      <c r="EY232" s="11">
        <f t="shared" si="35"/>
        <v>0</v>
      </c>
      <c r="EZ232" s="33">
        <f t="shared" si="39"/>
        <v>0</v>
      </c>
      <c r="FA232" s="2" t="e">
        <f t="shared" si="40"/>
        <v>#REF!</v>
      </c>
      <c r="FB232" s="2">
        <f t="shared" si="36"/>
        <v>0</v>
      </c>
      <c r="FC232" s="2" t="e">
        <f t="shared" si="34"/>
        <v>#REF!</v>
      </c>
      <c r="FD232" s="2" t="e">
        <f t="shared" si="37"/>
        <v>#REF!</v>
      </c>
      <c r="FE232">
        <f t="shared" si="38"/>
        <v>0</v>
      </c>
      <c r="FG232" s="5">
        <v>45901</v>
      </c>
      <c r="FI232" s="38">
        <f>12*IRR(EZ$168:EZ232)</f>
        <v>0.19086674899883674</v>
      </c>
    </row>
    <row r="233" spans="154:165" ht="12.75">
      <c r="EX233">
        <v>225</v>
      </c>
      <c r="EY233" s="11">
        <f t="shared" si="35"/>
        <v>0</v>
      </c>
      <c r="EZ233" s="33">
        <f t="shared" si="39"/>
        <v>0</v>
      </c>
      <c r="FA233" s="2" t="e">
        <f t="shared" si="40"/>
        <v>#REF!</v>
      </c>
      <c r="FB233" s="2">
        <f t="shared" si="36"/>
        <v>0</v>
      </c>
      <c r="FC233" s="2" t="e">
        <f t="shared" si="34"/>
        <v>#REF!</v>
      </c>
      <c r="FD233" s="2" t="e">
        <f t="shared" si="37"/>
        <v>#REF!</v>
      </c>
      <c r="FE233">
        <f t="shared" si="38"/>
        <v>0</v>
      </c>
      <c r="FG233" s="5">
        <v>45931</v>
      </c>
      <c r="FI233" s="38">
        <f>12*IRR(EZ$168:EZ233)</f>
        <v>0.19086674899883674</v>
      </c>
    </row>
    <row r="234" spans="154:165" ht="12.75">
      <c r="EX234">
        <v>226</v>
      </c>
      <c r="EY234" s="11">
        <f t="shared" si="35"/>
        <v>0</v>
      </c>
      <c r="EZ234" s="33">
        <f t="shared" si="39"/>
        <v>0</v>
      </c>
      <c r="FA234" s="2" t="e">
        <f t="shared" si="40"/>
        <v>#REF!</v>
      </c>
      <c r="FB234" s="2">
        <f t="shared" si="36"/>
        <v>0</v>
      </c>
      <c r="FC234" s="2" t="e">
        <f t="shared" si="34"/>
        <v>#REF!</v>
      </c>
      <c r="FD234" s="2" t="e">
        <f t="shared" si="37"/>
        <v>#REF!</v>
      </c>
      <c r="FE234">
        <f t="shared" si="38"/>
        <v>0</v>
      </c>
      <c r="FG234" s="5">
        <v>45962</v>
      </c>
      <c r="FI234" s="38">
        <f>12*IRR(EZ$168:EZ234)</f>
        <v>0.19086674899883674</v>
      </c>
    </row>
    <row r="235" spans="154:165" ht="12.75">
      <c r="EX235">
        <v>227</v>
      </c>
      <c r="EY235" s="11">
        <f t="shared" si="35"/>
        <v>0</v>
      </c>
      <c r="EZ235" s="33">
        <f t="shared" si="39"/>
        <v>0</v>
      </c>
      <c r="FA235" s="2" t="e">
        <f t="shared" si="40"/>
        <v>#REF!</v>
      </c>
      <c r="FB235" s="2">
        <f aca="true" t="shared" si="41" ref="FB235:FB266">IF(EX235&lt;=$C$8,$AR$12,0)</f>
        <v>0</v>
      </c>
      <c r="FC235" s="2" t="e">
        <f t="shared" si="34"/>
        <v>#REF!</v>
      </c>
      <c r="FD235" s="2" t="e">
        <f t="shared" si="37"/>
        <v>#REF!</v>
      </c>
      <c r="FE235">
        <f aca="true" t="shared" si="42" ref="FE235:FE266">EZ235/(($FE$168/12+1)^(EX235))</f>
        <v>0</v>
      </c>
      <c r="FG235" s="5">
        <v>45992</v>
      </c>
      <c r="FI235" s="38">
        <f>12*IRR(EZ$168:EZ235)</f>
        <v>0.19086674899883674</v>
      </c>
    </row>
    <row r="236" spans="154:165" ht="12.75">
      <c r="EX236">
        <v>228</v>
      </c>
      <c r="EY236" s="11">
        <f t="shared" si="35"/>
        <v>0</v>
      </c>
      <c r="EZ236" s="33">
        <f aca="true" t="shared" si="43" ref="EZ236:EZ267">IF(EX236&lt;=$C$8,$C$12,0)</f>
        <v>0</v>
      </c>
      <c r="FA236" s="2" t="e">
        <f t="shared" si="40"/>
        <v>#REF!</v>
      </c>
      <c r="FB236" s="2">
        <f t="shared" si="41"/>
        <v>0</v>
      </c>
      <c r="FC236" s="2" t="e">
        <f t="shared" si="34"/>
        <v>#REF!</v>
      </c>
      <c r="FD236" s="2" t="e">
        <f t="shared" si="37"/>
        <v>#REF!</v>
      </c>
      <c r="FE236">
        <f t="shared" si="42"/>
        <v>0</v>
      </c>
      <c r="FG236" s="5">
        <v>46023</v>
      </c>
      <c r="FI236" s="38">
        <f>12*IRR(EZ$168:EZ236)</f>
        <v>0.19086674899883674</v>
      </c>
    </row>
    <row r="237" spans="154:165" ht="12.75">
      <c r="EX237">
        <v>229</v>
      </c>
      <c r="EY237" s="11">
        <f t="shared" si="35"/>
        <v>0</v>
      </c>
      <c r="EZ237" s="33">
        <f t="shared" si="43"/>
        <v>0</v>
      </c>
      <c r="FA237" s="2" t="e">
        <f t="shared" si="40"/>
        <v>#REF!</v>
      </c>
      <c r="FB237" s="2">
        <f t="shared" si="41"/>
        <v>0</v>
      </c>
      <c r="FC237" s="2" t="e">
        <f t="shared" si="34"/>
        <v>#REF!</v>
      </c>
      <c r="FD237" s="2" t="e">
        <f t="shared" si="37"/>
        <v>#REF!</v>
      </c>
      <c r="FE237">
        <f t="shared" si="42"/>
        <v>0</v>
      </c>
      <c r="FG237" s="5">
        <v>46054</v>
      </c>
      <c r="FI237" s="38">
        <f>12*IRR(EZ$168:EZ237)</f>
        <v>0.19086674899883674</v>
      </c>
    </row>
    <row r="238" spans="154:165" ht="12.75">
      <c r="EX238">
        <v>230</v>
      </c>
      <c r="EY238" s="11">
        <f t="shared" si="35"/>
        <v>0</v>
      </c>
      <c r="EZ238" s="33">
        <f t="shared" si="43"/>
        <v>0</v>
      </c>
      <c r="FA238" s="2" t="e">
        <f t="shared" si="40"/>
        <v>#REF!</v>
      </c>
      <c r="FB238" s="2">
        <f t="shared" si="41"/>
        <v>0</v>
      </c>
      <c r="FC238" s="2" t="e">
        <f t="shared" si="34"/>
        <v>#REF!</v>
      </c>
      <c r="FD238" s="2" t="e">
        <f t="shared" si="37"/>
        <v>#REF!</v>
      </c>
      <c r="FE238">
        <f t="shared" si="42"/>
        <v>0</v>
      </c>
      <c r="FG238" s="5">
        <v>46082</v>
      </c>
      <c r="FI238" s="38">
        <f>12*IRR(EZ$168:EZ238)</f>
        <v>0.19086674899883674</v>
      </c>
    </row>
    <row r="239" spans="154:165" ht="12.75">
      <c r="EX239">
        <v>231</v>
      </c>
      <c r="EY239" s="11">
        <f t="shared" si="35"/>
        <v>0</v>
      </c>
      <c r="EZ239" s="33">
        <f t="shared" si="43"/>
        <v>0</v>
      </c>
      <c r="FA239" s="2" t="e">
        <f t="shared" si="40"/>
        <v>#REF!</v>
      </c>
      <c r="FB239" s="2">
        <f t="shared" si="41"/>
        <v>0</v>
      </c>
      <c r="FC239" s="2" t="e">
        <f t="shared" si="34"/>
        <v>#REF!</v>
      </c>
      <c r="FD239" s="2" t="e">
        <f t="shared" si="37"/>
        <v>#REF!</v>
      </c>
      <c r="FE239">
        <f t="shared" si="42"/>
        <v>0</v>
      </c>
      <c r="FG239" s="5">
        <v>46113</v>
      </c>
      <c r="FI239" s="38">
        <f>12*IRR(EZ$168:EZ239)</f>
        <v>0.19086674899883674</v>
      </c>
    </row>
    <row r="240" spans="154:165" ht="12.75">
      <c r="EX240">
        <v>232</v>
      </c>
      <c r="EY240" s="11">
        <f t="shared" si="35"/>
        <v>0</v>
      </c>
      <c r="EZ240" s="33">
        <f t="shared" si="43"/>
        <v>0</v>
      </c>
      <c r="FA240" s="2" t="e">
        <f t="shared" si="40"/>
        <v>#REF!</v>
      </c>
      <c r="FB240" s="2">
        <f t="shared" si="41"/>
        <v>0</v>
      </c>
      <c r="FC240" s="2" t="e">
        <f t="shared" si="34"/>
        <v>#REF!</v>
      </c>
      <c r="FD240" s="2" t="e">
        <f t="shared" si="37"/>
        <v>#REF!</v>
      </c>
      <c r="FE240">
        <f t="shared" si="42"/>
        <v>0</v>
      </c>
      <c r="FG240" s="5">
        <v>46143</v>
      </c>
      <c r="FI240" s="38">
        <f>12*IRR(EZ$168:EZ240)</f>
        <v>0.19086674899883674</v>
      </c>
    </row>
    <row r="241" spans="154:165" ht="12.75">
      <c r="EX241">
        <v>233</v>
      </c>
      <c r="EY241" s="11">
        <f t="shared" si="35"/>
        <v>0</v>
      </c>
      <c r="EZ241" s="33">
        <f t="shared" si="43"/>
        <v>0</v>
      </c>
      <c r="FA241" s="2" t="e">
        <f t="shared" si="40"/>
        <v>#REF!</v>
      </c>
      <c r="FB241" s="2">
        <f t="shared" si="41"/>
        <v>0</v>
      </c>
      <c r="FC241" s="2" t="e">
        <f t="shared" si="34"/>
        <v>#REF!</v>
      </c>
      <c r="FD241" s="2" t="e">
        <f t="shared" si="37"/>
        <v>#REF!</v>
      </c>
      <c r="FE241">
        <f t="shared" si="42"/>
        <v>0</v>
      </c>
      <c r="FG241" s="5">
        <v>46174</v>
      </c>
      <c r="FI241" s="38">
        <f>12*IRR(EZ$168:EZ241)</f>
        <v>0.19086674899883674</v>
      </c>
    </row>
    <row r="242" spans="154:165" ht="12.75">
      <c r="EX242">
        <v>234</v>
      </c>
      <c r="EY242" s="11">
        <f t="shared" si="35"/>
        <v>0</v>
      </c>
      <c r="EZ242" s="33">
        <f t="shared" si="43"/>
        <v>0</v>
      </c>
      <c r="FA242" s="2" t="e">
        <f t="shared" si="40"/>
        <v>#REF!</v>
      </c>
      <c r="FB242" s="2">
        <f t="shared" si="41"/>
        <v>0</v>
      </c>
      <c r="FC242" s="2" t="e">
        <f t="shared" si="34"/>
        <v>#REF!</v>
      </c>
      <c r="FD242" s="2" t="e">
        <f t="shared" si="37"/>
        <v>#REF!</v>
      </c>
      <c r="FE242">
        <f t="shared" si="42"/>
        <v>0</v>
      </c>
      <c r="FG242" s="5">
        <v>46204</v>
      </c>
      <c r="FI242" s="38">
        <f>12*IRR(EZ$168:EZ242)</f>
        <v>0.19086674899883674</v>
      </c>
    </row>
    <row r="243" spans="154:165" ht="12.75">
      <c r="EX243">
        <v>235</v>
      </c>
      <c r="EY243" s="11">
        <f t="shared" si="35"/>
        <v>0</v>
      </c>
      <c r="EZ243" s="33">
        <f t="shared" si="43"/>
        <v>0</v>
      </c>
      <c r="FA243" s="2" t="e">
        <f t="shared" si="40"/>
        <v>#REF!</v>
      </c>
      <c r="FB243" s="2">
        <f t="shared" si="41"/>
        <v>0</v>
      </c>
      <c r="FC243" s="2" t="e">
        <f t="shared" si="34"/>
        <v>#REF!</v>
      </c>
      <c r="FD243" s="2" t="e">
        <f t="shared" si="37"/>
        <v>#REF!</v>
      </c>
      <c r="FE243">
        <f t="shared" si="42"/>
        <v>0</v>
      </c>
      <c r="FG243" s="5">
        <v>46235</v>
      </c>
      <c r="FI243" s="38">
        <f>12*IRR(EZ$168:EZ243)</f>
        <v>0.19086674899883674</v>
      </c>
    </row>
    <row r="244" spans="154:165" ht="12.75">
      <c r="EX244">
        <v>236</v>
      </c>
      <c r="EY244" s="11">
        <f t="shared" si="35"/>
        <v>0</v>
      </c>
      <c r="EZ244" s="33">
        <f t="shared" si="43"/>
        <v>0</v>
      </c>
      <c r="FA244" s="2" t="e">
        <f t="shared" si="40"/>
        <v>#REF!</v>
      </c>
      <c r="FB244" s="2">
        <f t="shared" si="41"/>
        <v>0</v>
      </c>
      <c r="FC244" s="2" t="e">
        <f t="shared" si="34"/>
        <v>#REF!</v>
      </c>
      <c r="FD244" s="2" t="e">
        <f t="shared" si="37"/>
        <v>#REF!</v>
      </c>
      <c r="FE244">
        <f t="shared" si="42"/>
        <v>0</v>
      </c>
      <c r="FG244" s="5">
        <v>46266</v>
      </c>
      <c r="FI244" s="38">
        <f>12*IRR(EZ$168:EZ244)</f>
        <v>0.19086674899883674</v>
      </c>
    </row>
    <row r="245" spans="154:165" ht="12.75">
      <c r="EX245">
        <v>237</v>
      </c>
      <c r="EY245" s="11">
        <f t="shared" si="35"/>
        <v>0</v>
      </c>
      <c r="EZ245" s="33">
        <f t="shared" si="43"/>
        <v>0</v>
      </c>
      <c r="FA245" s="2" t="e">
        <f t="shared" si="40"/>
        <v>#REF!</v>
      </c>
      <c r="FB245" s="2">
        <f t="shared" si="41"/>
        <v>0</v>
      </c>
      <c r="FC245" s="2" t="e">
        <f t="shared" si="34"/>
        <v>#REF!</v>
      </c>
      <c r="FD245" s="2" t="e">
        <f t="shared" si="37"/>
        <v>#REF!</v>
      </c>
      <c r="FE245">
        <f t="shared" si="42"/>
        <v>0</v>
      </c>
      <c r="FG245" s="5">
        <v>46296</v>
      </c>
      <c r="FI245" s="38">
        <f>12*IRR(EZ$168:EZ245)</f>
        <v>0.19086674899883674</v>
      </c>
    </row>
    <row r="246" spans="154:165" ht="12.75">
      <c r="EX246">
        <v>238</v>
      </c>
      <c r="EY246" s="11">
        <f t="shared" si="35"/>
        <v>0</v>
      </c>
      <c r="EZ246" s="33">
        <f t="shared" si="43"/>
        <v>0</v>
      </c>
      <c r="FA246" s="2" t="e">
        <f t="shared" si="40"/>
        <v>#REF!</v>
      </c>
      <c r="FB246" s="2">
        <f t="shared" si="41"/>
        <v>0</v>
      </c>
      <c r="FC246" s="2" t="e">
        <f t="shared" si="34"/>
        <v>#REF!</v>
      </c>
      <c r="FD246" s="2" t="e">
        <f t="shared" si="37"/>
        <v>#REF!</v>
      </c>
      <c r="FE246">
        <f t="shared" si="42"/>
        <v>0</v>
      </c>
      <c r="FG246" s="5">
        <v>46327</v>
      </c>
      <c r="FI246" s="38">
        <f>12*IRR(EZ$168:EZ246)</f>
        <v>0.19086674899883674</v>
      </c>
    </row>
    <row r="247" spans="154:165" ht="12.75">
      <c r="EX247">
        <v>239</v>
      </c>
      <c r="EY247" s="11">
        <f t="shared" si="35"/>
        <v>0</v>
      </c>
      <c r="EZ247" s="33">
        <f t="shared" si="43"/>
        <v>0</v>
      </c>
      <c r="FA247" s="2" t="e">
        <f t="shared" si="40"/>
        <v>#REF!</v>
      </c>
      <c r="FB247" s="2">
        <f t="shared" si="41"/>
        <v>0</v>
      </c>
      <c r="FC247" s="2" t="e">
        <f t="shared" si="34"/>
        <v>#REF!</v>
      </c>
      <c r="FD247" s="2" t="e">
        <f t="shared" si="37"/>
        <v>#REF!</v>
      </c>
      <c r="FE247">
        <f t="shared" si="42"/>
        <v>0</v>
      </c>
      <c r="FG247" s="5">
        <v>46357</v>
      </c>
      <c r="FI247" s="38">
        <f>12*IRR(EZ$168:EZ247)</f>
        <v>0.19086674899883674</v>
      </c>
    </row>
    <row r="248" spans="154:165" ht="12.75">
      <c r="EX248">
        <v>240</v>
      </c>
      <c r="EY248" s="11">
        <f t="shared" si="35"/>
        <v>0</v>
      </c>
      <c r="EZ248" s="33">
        <f t="shared" si="43"/>
        <v>0</v>
      </c>
      <c r="FA248" s="2" t="e">
        <f t="shared" si="40"/>
        <v>#REF!</v>
      </c>
      <c r="FB248" s="2">
        <f t="shared" si="41"/>
        <v>0</v>
      </c>
      <c r="FC248" s="2" t="e">
        <f t="shared" si="34"/>
        <v>#REF!</v>
      </c>
      <c r="FD248" s="2" t="e">
        <f t="shared" si="37"/>
        <v>#REF!</v>
      </c>
      <c r="FE248">
        <f t="shared" si="42"/>
        <v>0</v>
      </c>
      <c r="FG248" s="5">
        <v>46388</v>
      </c>
      <c r="FI248" s="38">
        <f>12*IRR(EZ$168:EZ248)</f>
        <v>0.19086674899883674</v>
      </c>
    </row>
    <row r="249" spans="154:165" ht="12.75">
      <c r="EX249">
        <v>241</v>
      </c>
      <c r="EY249" s="11">
        <f t="shared" si="35"/>
        <v>0</v>
      </c>
      <c r="EZ249" s="33">
        <f t="shared" si="43"/>
        <v>0</v>
      </c>
      <c r="FA249" s="2" t="e">
        <f t="shared" si="40"/>
        <v>#REF!</v>
      </c>
      <c r="FB249" s="2">
        <f t="shared" si="41"/>
        <v>0</v>
      </c>
      <c r="FC249" s="2" t="e">
        <f t="shared" si="34"/>
        <v>#REF!</v>
      </c>
      <c r="FD249" s="2" t="e">
        <f t="shared" si="37"/>
        <v>#REF!</v>
      </c>
      <c r="FE249">
        <f t="shared" si="42"/>
        <v>0</v>
      </c>
      <c r="FG249" s="5">
        <v>46419</v>
      </c>
      <c r="FI249" s="38">
        <f>12*IRR(EZ$168:EZ249)</f>
        <v>0.19086674899883674</v>
      </c>
    </row>
    <row r="250" spans="154:165" ht="12.75">
      <c r="EX250">
        <v>242</v>
      </c>
      <c r="EY250" s="11">
        <f t="shared" si="35"/>
        <v>0</v>
      </c>
      <c r="EZ250" s="33">
        <f t="shared" si="43"/>
        <v>0</v>
      </c>
      <c r="FA250" s="2" t="e">
        <f t="shared" si="40"/>
        <v>#REF!</v>
      </c>
      <c r="FB250" s="2">
        <f t="shared" si="41"/>
        <v>0</v>
      </c>
      <c r="FC250" s="2" t="e">
        <f t="shared" si="34"/>
        <v>#REF!</v>
      </c>
      <c r="FD250" s="2" t="e">
        <f t="shared" si="37"/>
        <v>#REF!</v>
      </c>
      <c r="FE250">
        <f t="shared" si="42"/>
        <v>0</v>
      </c>
      <c r="FG250" s="5">
        <v>46447</v>
      </c>
      <c r="FI250" s="38">
        <f>12*IRR(EZ$168:EZ250)</f>
        <v>0.19086674899883674</v>
      </c>
    </row>
    <row r="251" spans="154:165" ht="12.75">
      <c r="EX251">
        <v>243</v>
      </c>
      <c r="EY251" s="11">
        <f t="shared" si="35"/>
        <v>0</v>
      </c>
      <c r="EZ251" s="33">
        <f t="shared" si="43"/>
        <v>0</v>
      </c>
      <c r="FA251" s="2" t="e">
        <f t="shared" si="40"/>
        <v>#REF!</v>
      </c>
      <c r="FB251" s="2">
        <f t="shared" si="41"/>
        <v>0</v>
      </c>
      <c r="FC251" s="2" t="e">
        <f t="shared" si="34"/>
        <v>#REF!</v>
      </c>
      <c r="FD251" s="2" t="e">
        <f t="shared" si="37"/>
        <v>#REF!</v>
      </c>
      <c r="FE251">
        <f t="shared" si="42"/>
        <v>0</v>
      </c>
      <c r="FG251" s="5">
        <v>46478</v>
      </c>
      <c r="FI251" s="38">
        <f>12*IRR(EZ$168:EZ251)</f>
        <v>0.19086674899883674</v>
      </c>
    </row>
    <row r="252" spans="154:165" ht="12.75">
      <c r="EX252">
        <v>244</v>
      </c>
      <c r="EY252" s="11">
        <f t="shared" si="35"/>
        <v>0</v>
      </c>
      <c r="EZ252" s="33">
        <f t="shared" si="43"/>
        <v>0</v>
      </c>
      <c r="FA252" s="2" t="e">
        <f t="shared" si="40"/>
        <v>#REF!</v>
      </c>
      <c r="FB252" s="2">
        <f t="shared" si="41"/>
        <v>0</v>
      </c>
      <c r="FC252" s="2" t="e">
        <f t="shared" si="34"/>
        <v>#REF!</v>
      </c>
      <c r="FD252" s="2" t="e">
        <f t="shared" si="37"/>
        <v>#REF!</v>
      </c>
      <c r="FE252">
        <f t="shared" si="42"/>
        <v>0</v>
      </c>
      <c r="FG252" s="5">
        <v>46508</v>
      </c>
      <c r="FI252" s="38">
        <f>12*IRR(EZ$168:EZ252)</f>
        <v>0.19086674899883674</v>
      </c>
    </row>
    <row r="253" spans="154:165" ht="12.75">
      <c r="EX253">
        <v>245</v>
      </c>
      <c r="EY253" s="11">
        <f t="shared" si="35"/>
        <v>0</v>
      </c>
      <c r="EZ253" s="33">
        <f t="shared" si="43"/>
        <v>0</v>
      </c>
      <c r="FA253" s="2" t="e">
        <f t="shared" si="40"/>
        <v>#REF!</v>
      </c>
      <c r="FB253" s="2">
        <f t="shared" si="41"/>
        <v>0</v>
      </c>
      <c r="FC253" s="2" t="e">
        <f t="shared" si="34"/>
        <v>#REF!</v>
      </c>
      <c r="FD253" s="2" t="e">
        <f t="shared" si="37"/>
        <v>#REF!</v>
      </c>
      <c r="FE253">
        <f t="shared" si="42"/>
        <v>0</v>
      </c>
      <c r="FG253" s="5">
        <v>46539</v>
      </c>
      <c r="FI253" s="38">
        <f>12*IRR(EZ$168:EZ253)</f>
        <v>0.19086674899883674</v>
      </c>
    </row>
    <row r="254" spans="154:165" ht="12.75">
      <c r="EX254">
        <v>246</v>
      </c>
      <c r="EY254" s="11">
        <f t="shared" si="35"/>
        <v>0</v>
      </c>
      <c r="EZ254" s="33">
        <f t="shared" si="43"/>
        <v>0</v>
      </c>
      <c r="FA254" s="2" t="e">
        <f t="shared" si="40"/>
        <v>#REF!</v>
      </c>
      <c r="FB254" s="2">
        <f t="shared" si="41"/>
        <v>0</v>
      </c>
      <c r="FC254" s="2" t="e">
        <f t="shared" si="34"/>
        <v>#REF!</v>
      </c>
      <c r="FD254" s="2" t="e">
        <f t="shared" si="37"/>
        <v>#REF!</v>
      </c>
      <c r="FE254">
        <f t="shared" si="42"/>
        <v>0</v>
      </c>
      <c r="FG254" s="5">
        <v>46569</v>
      </c>
      <c r="FI254" s="38">
        <f>12*IRR(EZ$168:EZ254)</f>
        <v>0.19086674899883674</v>
      </c>
    </row>
    <row r="255" spans="154:165" ht="12.75">
      <c r="EX255">
        <v>247</v>
      </c>
      <c r="EY255" s="11">
        <f t="shared" si="35"/>
        <v>0</v>
      </c>
      <c r="EZ255" s="33">
        <f t="shared" si="43"/>
        <v>0</v>
      </c>
      <c r="FA255" s="2" t="e">
        <f t="shared" si="40"/>
        <v>#REF!</v>
      </c>
      <c r="FB255" s="2">
        <f t="shared" si="41"/>
        <v>0</v>
      </c>
      <c r="FC255" s="2" t="e">
        <f t="shared" si="34"/>
        <v>#REF!</v>
      </c>
      <c r="FD255" s="2" t="e">
        <f t="shared" si="37"/>
        <v>#REF!</v>
      </c>
      <c r="FE255">
        <f t="shared" si="42"/>
        <v>0</v>
      </c>
      <c r="FG255" s="5">
        <v>46600</v>
      </c>
      <c r="FI255" s="38">
        <f>12*IRR(EZ$168:EZ255)</f>
        <v>0.19086674899883674</v>
      </c>
    </row>
    <row r="256" spans="154:165" ht="12.75">
      <c r="EX256">
        <v>248</v>
      </c>
      <c r="EY256" s="11">
        <f t="shared" si="35"/>
        <v>0</v>
      </c>
      <c r="EZ256" s="33">
        <f t="shared" si="43"/>
        <v>0</v>
      </c>
      <c r="FA256" s="2" t="e">
        <f t="shared" si="40"/>
        <v>#REF!</v>
      </c>
      <c r="FB256" s="2">
        <f t="shared" si="41"/>
        <v>0</v>
      </c>
      <c r="FC256" s="2" t="e">
        <f t="shared" si="34"/>
        <v>#REF!</v>
      </c>
      <c r="FD256" s="2" t="e">
        <f t="shared" si="37"/>
        <v>#REF!</v>
      </c>
      <c r="FE256">
        <f t="shared" si="42"/>
        <v>0</v>
      </c>
      <c r="FG256" s="5">
        <v>46631</v>
      </c>
      <c r="FI256" s="38">
        <f>12*IRR(EZ$168:EZ256)</f>
        <v>0.19086674899883674</v>
      </c>
    </row>
    <row r="257" spans="154:165" ht="12.75">
      <c r="EX257">
        <v>249</v>
      </c>
      <c r="EY257" s="11">
        <f t="shared" si="35"/>
        <v>0</v>
      </c>
      <c r="EZ257" s="33">
        <f t="shared" si="43"/>
        <v>0</v>
      </c>
      <c r="FA257" s="2" t="e">
        <f t="shared" si="40"/>
        <v>#REF!</v>
      </c>
      <c r="FB257" s="2">
        <f t="shared" si="41"/>
        <v>0</v>
      </c>
      <c r="FC257" s="2" t="e">
        <f t="shared" si="34"/>
        <v>#REF!</v>
      </c>
      <c r="FD257" s="2" t="e">
        <f t="shared" si="37"/>
        <v>#REF!</v>
      </c>
      <c r="FE257">
        <f t="shared" si="42"/>
        <v>0</v>
      </c>
      <c r="FG257" s="5">
        <v>46661</v>
      </c>
      <c r="FI257" s="38">
        <f>12*IRR(EZ$168:EZ257)</f>
        <v>0.19086674899883674</v>
      </c>
    </row>
    <row r="258" spans="154:165" ht="12.75">
      <c r="EX258">
        <v>250</v>
      </c>
      <c r="EY258" s="11">
        <f t="shared" si="35"/>
        <v>0</v>
      </c>
      <c r="EZ258" s="33">
        <f t="shared" si="43"/>
        <v>0</v>
      </c>
      <c r="FA258" s="2" t="e">
        <f t="shared" si="40"/>
        <v>#REF!</v>
      </c>
      <c r="FB258" s="2">
        <f t="shared" si="41"/>
        <v>0</v>
      </c>
      <c r="FC258" s="2" t="e">
        <f t="shared" si="34"/>
        <v>#REF!</v>
      </c>
      <c r="FD258" s="2" t="e">
        <f t="shared" si="37"/>
        <v>#REF!</v>
      </c>
      <c r="FE258">
        <f t="shared" si="42"/>
        <v>0</v>
      </c>
      <c r="FG258" s="5">
        <v>46692</v>
      </c>
      <c r="FI258" s="38">
        <f>12*IRR(EZ$168:EZ258)</f>
        <v>0.19086674899883674</v>
      </c>
    </row>
    <row r="259" spans="154:165" ht="12.75">
      <c r="EX259">
        <v>251</v>
      </c>
      <c r="EY259" s="11">
        <f t="shared" si="35"/>
        <v>0</v>
      </c>
      <c r="EZ259" s="33">
        <f t="shared" si="43"/>
        <v>0</v>
      </c>
      <c r="FA259" s="2" t="e">
        <f t="shared" si="40"/>
        <v>#REF!</v>
      </c>
      <c r="FB259" s="2">
        <f t="shared" si="41"/>
        <v>0</v>
      </c>
      <c r="FC259" s="2" t="e">
        <f t="shared" si="34"/>
        <v>#REF!</v>
      </c>
      <c r="FD259" s="2" t="e">
        <f t="shared" si="37"/>
        <v>#REF!</v>
      </c>
      <c r="FE259">
        <f t="shared" si="42"/>
        <v>0</v>
      </c>
      <c r="FG259" s="5">
        <v>46722</v>
      </c>
      <c r="FI259" s="38">
        <f>12*IRR(EZ$168:EZ259)</f>
        <v>0.19086674899883674</v>
      </c>
    </row>
    <row r="260" spans="154:165" ht="12.75">
      <c r="EX260">
        <v>252</v>
      </c>
      <c r="EY260" s="11">
        <f t="shared" si="35"/>
        <v>0</v>
      </c>
      <c r="EZ260" s="33">
        <f t="shared" si="43"/>
        <v>0</v>
      </c>
      <c r="FA260" s="2" t="e">
        <f t="shared" si="40"/>
        <v>#REF!</v>
      </c>
      <c r="FB260" s="2">
        <f t="shared" si="41"/>
        <v>0</v>
      </c>
      <c r="FC260" s="2" t="e">
        <f t="shared" si="34"/>
        <v>#REF!</v>
      </c>
      <c r="FD260" s="2" t="e">
        <f t="shared" si="37"/>
        <v>#REF!</v>
      </c>
      <c r="FE260">
        <f t="shared" si="42"/>
        <v>0</v>
      </c>
      <c r="FG260" s="5">
        <v>46753</v>
      </c>
      <c r="FI260" s="38">
        <f>12*IRR(EZ$168:EZ260)</f>
        <v>0.19086674899883674</v>
      </c>
    </row>
    <row r="261" spans="154:165" ht="12.75">
      <c r="EX261">
        <v>253</v>
      </c>
      <c r="EY261" s="11">
        <f t="shared" si="35"/>
        <v>0</v>
      </c>
      <c r="EZ261" s="33">
        <f t="shared" si="43"/>
        <v>0</v>
      </c>
      <c r="FA261" s="2" t="e">
        <f aca="true" t="shared" si="44" ref="FA261:FA287">IF(FD260&lt;0,-FD260*C$9/12,0)</f>
        <v>#REF!</v>
      </c>
      <c r="FB261" s="2">
        <f t="shared" si="41"/>
        <v>0</v>
      </c>
      <c r="FC261" s="2" t="e">
        <f t="shared" si="34"/>
        <v>#REF!</v>
      </c>
      <c r="FD261" s="2" t="e">
        <f t="shared" si="37"/>
        <v>#REF!</v>
      </c>
      <c r="FE261">
        <f t="shared" si="42"/>
        <v>0</v>
      </c>
      <c r="FG261" s="5">
        <v>46784</v>
      </c>
      <c r="FI261" s="38">
        <f>12*IRR(EZ$168:EZ261)</f>
        <v>0.19086674899883674</v>
      </c>
    </row>
    <row r="262" spans="154:165" ht="12.75">
      <c r="EX262">
        <v>254</v>
      </c>
      <c r="EY262" s="11">
        <f t="shared" si="35"/>
        <v>0</v>
      </c>
      <c r="EZ262" s="33">
        <f t="shared" si="43"/>
        <v>0</v>
      </c>
      <c r="FA262" s="2" t="e">
        <f t="shared" si="44"/>
        <v>#REF!</v>
      </c>
      <c r="FB262" s="2">
        <f t="shared" si="41"/>
        <v>0</v>
      </c>
      <c r="FC262" s="2" t="e">
        <f t="shared" si="34"/>
        <v>#REF!</v>
      </c>
      <c r="FD262" s="2" t="e">
        <f t="shared" si="37"/>
        <v>#REF!</v>
      </c>
      <c r="FE262">
        <f t="shared" si="42"/>
        <v>0</v>
      </c>
      <c r="FG262" s="5">
        <v>46813</v>
      </c>
      <c r="FI262" s="38">
        <f>12*IRR(EZ$168:EZ262)</f>
        <v>0.19086674899883674</v>
      </c>
    </row>
    <row r="263" spans="154:165" ht="12.75">
      <c r="EX263">
        <v>255</v>
      </c>
      <c r="EY263" s="11">
        <f t="shared" si="35"/>
        <v>0</v>
      </c>
      <c r="EZ263" s="33">
        <f t="shared" si="43"/>
        <v>0</v>
      </c>
      <c r="FA263" s="2" t="e">
        <f t="shared" si="44"/>
        <v>#REF!</v>
      </c>
      <c r="FB263" s="2">
        <f t="shared" si="41"/>
        <v>0</v>
      </c>
      <c r="FC263" s="2" t="e">
        <f t="shared" si="34"/>
        <v>#REF!</v>
      </c>
      <c r="FD263" s="2" t="e">
        <f t="shared" si="37"/>
        <v>#REF!</v>
      </c>
      <c r="FE263">
        <f t="shared" si="42"/>
        <v>0</v>
      </c>
      <c r="FG263" s="5">
        <v>46844</v>
      </c>
      <c r="FI263" s="38">
        <f>12*IRR(EZ$168:EZ263)</f>
        <v>0.19086674899883674</v>
      </c>
    </row>
    <row r="264" spans="154:165" ht="12.75">
      <c r="EX264">
        <v>256</v>
      </c>
      <c r="EY264" s="11">
        <f t="shared" si="35"/>
        <v>0</v>
      </c>
      <c r="EZ264" s="33">
        <f t="shared" si="43"/>
        <v>0</v>
      </c>
      <c r="FA264" s="2" t="e">
        <f t="shared" si="44"/>
        <v>#REF!</v>
      </c>
      <c r="FB264" s="2">
        <f t="shared" si="41"/>
        <v>0</v>
      </c>
      <c r="FC264" s="2" t="e">
        <f t="shared" si="34"/>
        <v>#REF!</v>
      </c>
      <c r="FD264" s="2" t="e">
        <f t="shared" si="37"/>
        <v>#REF!</v>
      </c>
      <c r="FE264">
        <f t="shared" si="42"/>
        <v>0</v>
      </c>
      <c r="FG264" s="5">
        <v>46874</v>
      </c>
      <c r="FI264" s="38">
        <f>12*IRR(EZ$168:EZ264)</f>
        <v>0.19086674899883674</v>
      </c>
    </row>
    <row r="265" spans="154:165" ht="12.75">
      <c r="EX265">
        <v>257</v>
      </c>
      <c r="EY265" s="11">
        <f t="shared" si="35"/>
        <v>0</v>
      </c>
      <c r="EZ265" s="33">
        <f t="shared" si="43"/>
        <v>0</v>
      </c>
      <c r="FA265" s="2" t="e">
        <f t="shared" si="44"/>
        <v>#REF!</v>
      </c>
      <c r="FB265" s="2">
        <f t="shared" si="41"/>
        <v>0</v>
      </c>
      <c r="FC265" s="2" t="e">
        <f t="shared" si="34"/>
        <v>#REF!</v>
      </c>
      <c r="FD265" s="2" t="e">
        <f t="shared" si="37"/>
        <v>#REF!</v>
      </c>
      <c r="FE265">
        <f t="shared" si="42"/>
        <v>0</v>
      </c>
      <c r="FG265" s="5">
        <v>46905</v>
      </c>
      <c r="FI265" s="38">
        <f>12*IRR(EZ$168:EZ265)</f>
        <v>0.19086674899883674</v>
      </c>
    </row>
    <row r="266" spans="154:165" ht="12.75">
      <c r="EX266">
        <v>258</v>
      </c>
      <c r="EY266" s="11">
        <f t="shared" si="35"/>
        <v>0</v>
      </c>
      <c r="EZ266" s="33">
        <f t="shared" si="43"/>
        <v>0</v>
      </c>
      <c r="FA266" s="2" t="e">
        <f t="shared" si="44"/>
        <v>#REF!</v>
      </c>
      <c r="FB266" s="2">
        <f t="shared" si="41"/>
        <v>0</v>
      </c>
      <c r="FC266" s="2" t="e">
        <f aca="true" t="shared" si="45" ref="FC266:FC287">EZ266-FA266-FB266</f>
        <v>#REF!</v>
      </c>
      <c r="FD266" s="2" t="e">
        <f t="shared" si="37"/>
        <v>#REF!</v>
      </c>
      <c r="FE266">
        <f t="shared" si="42"/>
        <v>0</v>
      </c>
      <c r="FG266" s="5">
        <v>46935</v>
      </c>
      <c r="FI266" s="38">
        <f>12*IRR(EZ$168:EZ266)</f>
        <v>0.19086674899883674</v>
      </c>
    </row>
    <row r="267" spans="154:165" ht="12.75">
      <c r="EX267">
        <v>259</v>
      </c>
      <c r="EY267" s="11">
        <f aca="true" t="shared" si="46" ref="EY267:EY287">EZ267</f>
        <v>0</v>
      </c>
      <c r="EZ267" s="33">
        <f t="shared" si="43"/>
        <v>0</v>
      </c>
      <c r="FA267" s="2" t="e">
        <f t="shared" si="44"/>
        <v>#REF!</v>
      </c>
      <c r="FB267" s="2">
        <f aca="true" t="shared" si="47" ref="FB267:FB287">IF(EX267&lt;=$C$8,$AR$12,0)</f>
        <v>0</v>
      </c>
      <c r="FC267" s="2" t="e">
        <f t="shared" si="45"/>
        <v>#REF!</v>
      </c>
      <c r="FD267" s="2" t="e">
        <f aca="true" t="shared" si="48" ref="FD267:FD287">FD266+FC267</f>
        <v>#REF!</v>
      </c>
      <c r="FE267">
        <f aca="true" t="shared" si="49" ref="FE267:FE287">EZ267/(($FE$168/12+1)^(EX267))</f>
        <v>0</v>
      </c>
      <c r="FG267" s="5">
        <v>46966</v>
      </c>
      <c r="FI267" s="38">
        <f>12*IRR(EZ$168:EZ267)</f>
        <v>0.19086674899883674</v>
      </c>
    </row>
    <row r="268" spans="154:165" ht="12.75">
      <c r="EX268">
        <v>260</v>
      </c>
      <c r="EY268" s="11">
        <f t="shared" si="46"/>
        <v>0</v>
      </c>
      <c r="EZ268" s="33">
        <f aca="true" t="shared" si="50" ref="EZ268:EZ287">IF(EX268&lt;=$C$8,$C$12,0)</f>
        <v>0</v>
      </c>
      <c r="FA268" s="2" t="e">
        <f t="shared" si="44"/>
        <v>#REF!</v>
      </c>
      <c r="FB268" s="2">
        <f t="shared" si="47"/>
        <v>0</v>
      </c>
      <c r="FC268" s="2" t="e">
        <f t="shared" si="45"/>
        <v>#REF!</v>
      </c>
      <c r="FD268" s="2" t="e">
        <f t="shared" si="48"/>
        <v>#REF!</v>
      </c>
      <c r="FE268">
        <f t="shared" si="49"/>
        <v>0</v>
      </c>
      <c r="FG268" s="5">
        <v>46997</v>
      </c>
      <c r="FI268" s="38">
        <f>12*IRR(EZ$168:EZ268)</f>
        <v>0.19086674899883674</v>
      </c>
    </row>
    <row r="269" spans="154:165" ht="12.75">
      <c r="EX269">
        <v>261</v>
      </c>
      <c r="EY269" s="11">
        <f t="shared" si="46"/>
        <v>0</v>
      </c>
      <c r="EZ269" s="33">
        <f t="shared" si="50"/>
        <v>0</v>
      </c>
      <c r="FA269" s="2" t="e">
        <f t="shared" si="44"/>
        <v>#REF!</v>
      </c>
      <c r="FB269" s="2">
        <f t="shared" si="47"/>
        <v>0</v>
      </c>
      <c r="FC269" s="2" t="e">
        <f t="shared" si="45"/>
        <v>#REF!</v>
      </c>
      <c r="FD269" s="2" t="e">
        <f t="shared" si="48"/>
        <v>#REF!</v>
      </c>
      <c r="FE269">
        <f t="shared" si="49"/>
        <v>0</v>
      </c>
      <c r="FG269" s="5">
        <v>47027</v>
      </c>
      <c r="FI269" s="38">
        <f>12*IRR(EZ$168:EZ269)</f>
        <v>0.19086674899883674</v>
      </c>
    </row>
    <row r="270" spans="154:165" ht="12.75">
      <c r="EX270">
        <v>262</v>
      </c>
      <c r="EY270" s="11">
        <f t="shared" si="46"/>
        <v>0</v>
      </c>
      <c r="EZ270" s="33">
        <f t="shared" si="50"/>
        <v>0</v>
      </c>
      <c r="FA270" s="2" t="e">
        <f t="shared" si="44"/>
        <v>#REF!</v>
      </c>
      <c r="FB270" s="2">
        <f t="shared" si="47"/>
        <v>0</v>
      </c>
      <c r="FC270" s="2" t="e">
        <f t="shared" si="45"/>
        <v>#REF!</v>
      </c>
      <c r="FD270" s="2" t="e">
        <f t="shared" si="48"/>
        <v>#REF!</v>
      </c>
      <c r="FE270">
        <f t="shared" si="49"/>
        <v>0</v>
      </c>
      <c r="FG270" s="5">
        <v>47058</v>
      </c>
      <c r="FI270" s="38">
        <f>12*IRR(EZ$168:EZ270)</f>
        <v>0.19086674899883674</v>
      </c>
    </row>
    <row r="271" spans="154:165" ht="12.75">
      <c r="EX271">
        <v>263</v>
      </c>
      <c r="EY271" s="11">
        <f t="shared" si="46"/>
        <v>0</v>
      </c>
      <c r="EZ271" s="33">
        <f t="shared" si="50"/>
        <v>0</v>
      </c>
      <c r="FA271" s="2" t="e">
        <f t="shared" si="44"/>
        <v>#REF!</v>
      </c>
      <c r="FB271" s="2">
        <f t="shared" si="47"/>
        <v>0</v>
      </c>
      <c r="FC271" s="2" t="e">
        <f t="shared" si="45"/>
        <v>#REF!</v>
      </c>
      <c r="FD271" s="2" t="e">
        <f t="shared" si="48"/>
        <v>#REF!</v>
      </c>
      <c r="FE271">
        <f t="shared" si="49"/>
        <v>0</v>
      </c>
      <c r="FG271" s="5">
        <v>47088</v>
      </c>
      <c r="FI271" s="38">
        <f>12*IRR(EZ$168:EZ271)</f>
        <v>0.19086674899883674</v>
      </c>
    </row>
    <row r="272" spans="154:165" ht="12.75">
      <c r="EX272">
        <v>264</v>
      </c>
      <c r="EY272" s="11">
        <f t="shared" si="46"/>
        <v>0</v>
      </c>
      <c r="EZ272" s="33">
        <f t="shared" si="50"/>
        <v>0</v>
      </c>
      <c r="FA272" s="2" t="e">
        <f t="shared" si="44"/>
        <v>#REF!</v>
      </c>
      <c r="FB272" s="2">
        <f t="shared" si="47"/>
        <v>0</v>
      </c>
      <c r="FC272" s="2" t="e">
        <f t="shared" si="45"/>
        <v>#REF!</v>
      </c>
      <c r="FD272" s="2" t="e">
        <f t="shared" si="48"/>
        <v>#REF!</v>
      </c>
      <c r="FE272">
        <f t="shared" si="49"/>
        <v>0</v>
      </c>
      <c r="FG272" s="5">
        <v>47119</v>
      </c>
      <c r="FI272" s="38">
        <f>12*IRR(EZ$168:EZ272)</f>
        <v>0.19086674899883674</v>
      </c>
    </row>
    <row r="273" spans="154:165" ht="12.75">
      <c r="EX273">
        <v>265</v>
      </c>
      <c r="EY273" s="11">
        <f t="shared" si="46"/>
        <v>0</v>
      </c>
      <c r="EZ273" s="33">
        <f t="shared" si="50"/>
        <v>0</v>
      </c>
      <c r="FA273" s="2" t="e">
        <f t="shared" si="44"/>
        <v>#REF!</v>
      </c>
      <c r="FB273" s="2">
        <f t="shared" si="47"/>
        <v>0</v>
      </c>
      <c r="FC273" s="2" t="e">
        <f t="shared" si="45"/>
        <v>#REF!</v>
      </c>
      <c r="FD273" s="2" t="e">
        <f t="shared" si="48"/>
        <v>#REF!</v>
      </c>
      <c r="FE273">
        <f t="shared" si="49"/>
        <v>0</v>
      </c>
      <c r="FG273" s="5">
        <v>47150</v>
      </c>
      <c r="FI273" s="38">
        <f>12*IRR(EZ$168:EZ273)</f>
        <v>0.19086674899883674</v>
      </c>
    </row>
    <row r="274" spans="154:165" ht="12.75">
      <c r="EX274">
        <v>266</v>
      </c>
      <c r="EY274" s="11">
        <f t="shared" si="46"/>
        <v>0</v>
      </c>
      <c r="EZ274" s="33">
        <f t="shared" si="50"/>
        <v>0</v>
      </c>
      <c r="FA274" s="2" t="e">
        <f t="shared" si="44"/>
        <v>#REF!</v>
      </c>
      <c r="FB274" s="2">
        <f t="shared" si="47"/>
        <v>0</v>
      </c>
      <c r="FC274" s="2" t="e">
        <f t="shared" si="45"/>
        <v>#REF!</v>
      </c>
      <c r="FD274" s="2" t="e">
        <f t="shared" si="48"/>
        <v>#REF!</v>
      </c>
      <c r="FE274">
        <f t="shared" si="49"/>
        <v>0</v>
      </c>
      <c r="FG274" s="5">
        <v>47178</v>
      </c>
      <c r="FI274" s="38">
        <f>12*IRR(EZ$168:EZ274)</f>
        <v>0.19086674899883674</v>
      </c>
    </row>
    <row r="275" spans="154:165" ht="12.75">
      <c r="EX275">
        <v>267</v>
      </c>
      <c r="EY275" s="11">
        <f t="shared" si="46"/>
        <v>0</v>
      </c>
      <c r="EZ275" s="33">
        <f t="shared" si="50"/>
        <v>0</v>
      </c>
      <c r="FA275" s="2" t="e">
        <f t="shared" si="44"/>
        <v>#REF!</v>
      </c>
      <c r="FB275" s="2">
        <f t="shared" si="47"/>
        <v>0</v>
      </c>
      <c r="FC275" s="2" t="e">
        <f t="shared" si="45"/>
        <v>#REF!</v>
      </c>
      <c r="FD275" s="2" t="e">
        <f t="shared" si="48"/>
        <v>#REF!</v>
      </c>
      <c r="FE275">
        <f t="shared" si="49"/>
        <v>0</v>
      </c>
      <c r="FG275" s="5">
        <v>47209</v>
      </c>
      <c r="FI275" s="38">
        <f>12*IRR(EZ$168:EZ275)</f>
        <v>0.19086674899883674</v>
      </c>
    </row>
    <row r="276" spans="154:165" ht="12.75">
      <c r="EX276">
        <v>268</v>
      </c>
      <c r="EY276" s="11">
        <f t="shared" si="46"/>
        <v>0</v>
      </c>
      <c r="EZ276" s="33">
        <f t="shared" si="50"/>
        <v>0</v>
      </c>
      <c r="FA276" s="2" t="e">
        <f t="shared" si="44"/>
        <v>#REF!</v>
      </c>
      <c r="FB276" s="2">
        <f t="shared" si="47"/>
        <v>0</v>
      </c>
      <c r="FC276" s="2" t="e">
        <f t="shared" si="45"/>
        <v>#REF!</v>
      </c>
      <c r="FD276" s="2" t="e">
        <f t="shared" si="48"/>
        <v>#REF!</v>
      </c>
      <c r="FE276">
        <f t="shared" si="49"/>
        <v>0</v>
      </c>
      <c r="FG276" s="5">
        <v>47239</v>
      </c>
      <c r="FI276" s="38">
        <f>12*IRR(EZ$168:EZ276)</f>
        <v>0.19086674899883674</v>
      </c>
    </row>
    <row r="277" spans="154:165" ht="12.75">
      <c r="EX277">
        <v>269</v>
      </c>
      <c r="EY277" s="11">
        <f t="shared" si="46"/>
        <v>0</v>
      </c>
      <c r="EZ277" s="33">
        <f t="shared" si="50"/>
        <v>0</v>
      </c>
      <c r="FA277" s="2" t="e">
        <f t="shared" si="44"/>
        <v>#REF!</v>
      </c>
      <c r="FB277" s="2">
        <f t="shared" si="47"/>
        <v>0</v>
      </c>
      <c r="FC277" s="2" t="e">
        <f t="shared" si="45"/>
        <v>#REF!</v>
      </c>
      <c r="FD277" s="2" t="e">
        <f t="shared" si="48"/>
        <v>#REF!</v>
      </c>
      <c r="FE277">
        <f t="shared" si="49"/>
        <v>0</v>
      </c>
      <c r="FG277" s="5">
        <v>47270</v>
      </c>
      <c r="FI277" s="38">
        <f>12*IRR(EZ$168:EZ277)</f>
        <v>0.19086674899883674</v>
      </c>
    </row>
    <row r="278" spans="154:165" ht="12.75">
      <c r="EX278">
        <v>270</v>
      </c>
      <c r="EY278" s="11">
        <f t="shared" si="46"/>
        <v>0</v>
      </c>
      <c r="EZ278" s="33">
        <f t="shared" si="50"/>
        <v>0</v>
      </c>
      <c r="FA278" s="2" t="e">
        <f t="shared" si="44"/>
        <v>#REF!</v>
      </c>
      <c r="FB278" s="2">
        <f t="shared" si="47"/>
        <v>0</v>
      </c>
      <c r="FC278" s="2" t="e">
        <f t="shared" si="45"/>
        <v>#REF!</v>
      </c>
      <c r="FD278" s="2" t="e">
        <f t="shared" si="48"/>
        <v>#REF!</v>
      </c>
      <c r="FE278">
        <f t="shared" si="49"/>
        <v>0</v>
      </c>
      <c r="FG278" s="5">
        <v>47300</v>
      </c>
      <c r="FI278" s="38">
        <f>12*IRR(EZ$168:EZ278)</f>
        <v>0.19086674899883674</v>
      </c>
    </row>
    <row r="279" spans="154:165" ht="12.75">
      <c r="EX279">
        <v>271</v>
      </c>
      <c r="EY279" s="11">
        <f t="shared" si="46"/>
        <v>0</v>
      </c>
      <c r="EZ279" s="33">
        <f t="shared" si="50"/>
        <v>0</v>
      </c>
      <c r="FA279" s="2" t="e">
        <f t="shared" si="44"/>
        <v>#REF!</v>
      </c>
      <c r="FB279" s="2">
        <f t="shared" si="47"/>
        <v>0</v>
      </c>
      <c r="FC279" s="2" t="e">
        <f t="shared" si="45"/>
        <v>#REF!</v>
      </c>
      <c r="FD279" s="2" t="e">
        <f t="shared" si="48"/>
        <v>#REF!</v>
      </c>
      <c r="FE279">
        <f t="shared" si="49"/>
        <v>0</v>
      </c>
      <c r="FG279" s="5">
        <v>47331</v>
      </c>
      <c r="FI279" s="38">
        <f>12*IRR(EZ$168:EZ279)</f>
        <v>0.19086674899883674</v>
      </c>
    </row>
    <row r="280" spans="154:165" ht="12.75">
      <c r="EX280">
        <v>272</v>
      </c>
      <c r="EY280" s="11">
        <f t="shared" si="46"/>
        <v>0</v>
      </c>
      <c r="EZ280" s="33">
        <f t="shared" si="50"/>
        <v>0</v>
      </c>
      <c r="FA280" s="2" t="e">
        <f t="shared" si="44"/>
        <v>#REF!</v>
      </c>
      <c r="FB280" s="2">
        <f t="shared" si="47"/>
        <v>0</v>
      </c>
      <c r="FC280" s="2" t="e">
        <f t="shared" si="45"/>
        <v>#REF!</v>
      </c>
      <c r="FD280" s="2" t="e">
        <f t="shared" si="48"/>
        <v>#REF!</v>
      </c>
      <c r="FE280">
        <f t="shared" si="49"/>
        <v>0</v>
      </c>
      <c r="FG280" s="5">
        <v>47362</v>
      </c>
      <c r="FI280" s="38">
        <f>12*IRR(EZ$168:EZ280)</f>
        <v>0.19086674899883674</v>
      </c>
    </row>
    <row r="281" spans="154:165" ht="12.75">
      <c r="EX281">
        <v>273</v>
      </c>
      <c r="EY281" s="11">
        <f t="shared" si="46"/>
        <v>0</v>
      </c>
      <c r="EZ281" s="33">
        <f t="shared" si="50"/>
        <v>0</v>
      </c>
      <c r="FA281" s="2" t="e">
        <f t="shared" si="44"/>
        <v>#REF!</v>
      </c>
      <c r="FB281" s="2">
        <f t="shared" si="47"/>
        <v>0</v>
      </c>
      <c r="FC281" s="2" t="e">
        <f t="shared" si="45"/>
        <v>#REF!</v>
      </c>
      <c r="FD281" s="2" t="e">
        <f t="shared" si="48"/>
        <v>#REF!</v>
      </c>
      <c r="FE281">
        <f t="shared" si="49"/>
        <v>0</v>
      </c>
      <c r="FG281" s="5">
        <v>47392</v>
      </c>
      <c r="FI281" s="38">
        <f>12*IRR(EZ$168:EZ281)</f>
        <v>0.19086674899883674</v>
      </c>
    </row>
    <row r="282" spans="154:165" ht="12.75">
      <c r="EX282">
        <v>274</v>
      </c>
      <c r="EY282" s="11">
        <f t="shared" si="46"/>
        <v>0</v>
      </c>
      <c r="EZ282" s="33">
        <f t="shared" si="50"/>
        <v>0</v>
      </c>
      <c r="FA282" s="2" t="e">
        <f t="shared" si="44"/>
        <v>#REF!</v>
      </c>
      <c r="FB282" s="2">
        <f t="shared" si="47"/>
        <v>0</v>
      </c>
      <c r="FC282" s="2" t="e">
        <f t="shared" si="45"/>
        <v>#REF!</v>
      </c>
      <c r="FD282" s="2" t="e">
        <f t="shared" si="48"/>
        <v>#REF!</v>
      </c>
      <c r="FE282">
        <f t="shared" si="49"/>
        <v>0</v>
      </c>
      <c r="FG282" s="5">
        <v>47423</v>
      </c>
      <c r="FI282" s="38">
        <f>12*IRR(EZ$168:EZ282)</f>
        <v>0.19086674899883674</v>
      </c>
    </row>
    <row r="283" spans="154:165" ht="12.75">
      <c r="EX283">
        <v>275</v>
      </c>
      <c r="EY283" s="11">
        <f t="shared" si="46"/>
        <v>0</v>
      </c>
      <c r="EZ283" s="33">
        <f t="shared" si="50"/>
        <v>0</v>
      </c>
      <c r="FA283" s="2" t="e">
        <f t="shared" si="44"/>
        <v>#REF!</v>
      </c>
      <c r="FB283" s="2">
        <f t="shared" si="47"/>
        <v>0</v>
      </c>
      <c r="FC283" s="2" t="e">
        <f t="shared" si="45"/>
        <v>#REF!</v>
      </c>
      <c r="FD283" s="2" t="e">
        <f t="shared" si="48"/>
        <v>#REF!</v>
      </c>
      <c r="FE283">
        <f t="shared" si="49"/>
        <v>0</v>
      </c>
      <c r="FG283" s="5">
        <v>47453</v>
      </c>
      <c r="FI283" s="38">
        <f>12*IRR(EZ$168:EZ283)</f>
        <v>0.19086674899883674</v>
      </c>
    </row>
    <row r="284" spans="154:165" ht="12.75">
      <c r="EX284">
        <v>276</v>
      </c>
      <c r="EY284" s="11">
        <f t="shared" si="46"/>
        <v>0</v>
      </c>
      <c r="EZ284" s="33">
        <f t="shared" si="50"/>
        <v>0</v>
      </c>
      <c r="FA284" s="2" t="e">
        <f t="shared" si="44"/>
        <v>#REF!</v>
      </c>
      <c r="FB284" s="2">
        <f t="shared" si="47"/>
        <v>0</v>
      </c>
      <c r="FC284" s="2" t="e">
        <f t="shared" si="45"/>
        <v>#REF!</v>
      </c>
      <c r="FD284" s="2" t="e">
        <f t="shared" si="48"/>
        <v>#REF!</v>
      </c>
      <c r="FE284">
        <f t="shared" si="49"/>
        <v>0</v>
      </c>
      <c r="FG284" s="5">
        <v>47484</v>
      </c>
      <c r="FI284" s="38">
        <f>12*IRR(EZ$168:EZ284)</f>
        <v>0.19086674899883674</v>
      </c>
    </row>
    <row r="285" spans="154:165" ht="12.75">
      <c r="EX285">
        <v>277</v>
      </c>
      <c r="EY285" s="11">
        <f t="shared" si="46"/>
        <v>0</v>
      </c>
      <c r="EZ285" s="33">
        <f t="shared" si="50"/>
        <v>0</v>
      </c>
      <c r="FA285" s="2" t="e">
        <f t="shared" si="44"/>
        <v>#REF!</v>
      </c>
      <c r="FB285" s="2">
        <f t="shared" si="47"/>
        <v>0</v>
      </c>
      <c r="FC285" s="2" t="e">
        <f t="shared" si="45"/>
        <v>#REF!</v>
      </c>
      <c r="FD285" s="2" t="e">
        <f t="shared" si="48"/>
        <v>#REF!</v>
      </c>
      <c r="FE285">
        <f t="shared" si="49"/>
        <v>0</v>
      </c>
      <c r="FG285" s="5">
        <v>47515</v>
      </c>
      <c r="FI285" s="38">
        <f>12*IRR(EZ$168:EZ285)</f>
        <v>0.19086674899883674</v>
      </c>
    </row>
    <row r="286" spans="154:165" ht="12.75">
      <c r="EX286">
        <v>278</v>
      </c>
      <c r="EY286" s="11">
        <f t="shared" si="46"/>
        <v>0</v>
      </c>
      <c r="EZ286" s="33">
        <f t="shared" si="50"/>
        <v>0</v>
      </c>
      <c r="FA286" s="2" t="e">
        <f t="shared" si="44"/>
        <v>#REF!</v>
      </c>
      <c r="FB286" s="2">
        <f t="shared" si="47"/>
        <v>0</v>
      </c>
      <c r="FC286" s="2" t="e">
        <f t="shared" si="45"/>
        <v>#REF!</v>
      </c>
      <c r="FD286" s="2" t="e">
        <f t="shared" si="48"/>
        <v>#REF!</v>
      </c>
      <c r="FE286">
        <f t="shared" si="49"/>
        <v>0</v>
      </c>
      <c r="FG286" s="5">
        <v>47543</v>
      </c>
      <c r="FI286" s="38">
        <f>12*IRR(EZ$168:EZ286)</f>
        <v>0.19086674899883674</v>
      </c>
    </row>
    <row r="287" spans="154:165" ht="12.75">
      <c r="EX287">
        <v>279</v>
      </c>
      <c r="EY287" s="11">
        <f t="shared" si="46"/>
        <v>0</v>
      </c>
      <c r="EZ287" s="33">
        <f t="shared" si="50"/>
        <v>0</v>
      </c>
      <c r="FA287" s="2" t="e">
        <f t="shared" si="44"/>
        <v>#REF!</v>
      </c>
      <c r="FB287" s="2">
        <f t="shared" si="47"/>
        <v>0</v>
      </c>
      <c r="FC287" s="2" t="e">
        <f t="shared" si="45"/>
        <v>#REF!</v>
      </c>
      <c r="FD287" s="2" t="e">
        <f t="shared" si="48"/>
        <v>#REF!</v>
      </c>
      <c r="FE287">
        <f t="shared" si="49"/>
        <v>0</v>
      </c>
      <c r="FG287" s="5">
        <v>47574</v>
      </c>
      <c r="FI287" s="38">
        <f>12*IRR(EZ$168:EZ287)</f>
        <v>0.19086674899883674</v>
      </c>
    </row>
    <row r="288" ht="12.75">
      <c r="FI288" s="37"/>
    </row>
    <row r="289" ht="12.75">
      <c r="FI289" s="37"/>
    </row>
    <row r="290" ht="12.75">
      <c r="FI290" s="37"/>
    </row>
    <row r="291" ht="12.75">
      <c r="FI291" s="37"/>
    </row>
    <row r="292" ht="12.75">
      <c r="FI292" s="37"/>
    </row>
    <row r="293" ht="12.75">
      <c r="FI293" s="37"/>
    </row>
    <row r="294" ht="12.75">
      <c r="FI294" s="37"/>
    </row>
    <row r="295" ht="12.75">
      <c r="FI295" s="37"/>
    </row>
    <row r="296" ht="12.75">
      <c r="FI296" s="37"/>
    </row>
    <row r="297" ht="12.75">
      <c r="FI297" s="37"/>
    </row>
    <row r="298" ht="12.75">
      <c r="FI298" s="37"/>
    </row>
    <row r="299" ht="12.75">
      <c r="FI299" s="37"/>
    </row>
    <row r="300" ht="12.75">
      <c r="FI300" s="37"/>
    </row>
    <row r="301" ht="12.75">
      <c r="FI301" s="37"/>
    </row>
    <row r="302" ht="12.75">
      <c r="FI302" s="37"/>
    </row>
    <row r="303" ht="12.75">
      <c r="FI303" s="37"/>
    </row>
    <row r="304" ht="12.75">
      <c r="FI304" s="37"/>
    </row>
    <row r="305" ht="12.75">
      <c r="FI305" s="37"/>
    </row>
    <row r="306" ht="12.75">
      <c r="FI306" s="37"/>
    </row>
    <row r="307" ht="12.75">
      <c r="FI307" s="37"/>
    </row>
    <row r="308" ht="12.75">
      <c r="FI308" s="37"/>
    </row>
    <row r="309" ht="12.75">
      <c r="FI309" s="37"/>
    </row>
    <row r="310" ht="12.75">
      <c r="FI310" s="37"/>
    </row>
    <row r="311" ht="12.75">
      <c r="FI311" s="37"/>
    </row>
    <row r="312" ht="12.75">
      <c r="FI312" s="37"/>
    </row>
    <row r="313" ht="12.75">
      <c r="FI313" s="37"/>
    </row>
    <row r="314" ht="12.75">
      <c r="FI314" s="37"/>
    </row>
    <row r="315" ht="12.75">
      <c r="FI315" s="37"/>
    </row>
    <row r="316" ht="12.75">
      <c r="FI316" s="37"/>
    </row>
    <row r="317" ht="12.75">
      <c r="FI317" s="37"/>
    </row>
    <row r="318" ht="12.75">
      <c r="FI318" s="37"/>
    </row>
    <row r="319" ht="12.75">
      <c r="FI319" s="37"/>
    </row>
    <row r="320" ht="12.75">
      <c r="FI320" s="37"/>
    </row>
    <row r="321" ht="12.75">
      <c r="FI321" s="37"/>
    </row>
    <row r="322" ht="12.75">
      <c r="FI322" s="37"/>
    </row>
    <row r="323" ht="12.75">
      <c r="FI323" s="37"/>
    </row>
    <row r="324" ht="12.75">
      <c r="FI324" s="37"/>
    </row>
    <row r="325" ht="12.75">
      <c r="FI325" s="37"/>
    </row>
    <row r="326" ht="12.75">
      <c r="FI326" s="37"/>
    </row>
    <row r="327" ht="12.75">
      <c r="FI327" s="37"/>
    </row>
    <row r="328" ht="12.75">
      <c r="FI328" s="37"/>
    </row>
    <row r="329" ht="12.75">
      <c r="FI329" s="37"/>
    </row>
    <row r="330" ht="12.75">
      <c r="FI330" s="37"/>
    </row>
    <row r="331" ht="12.75">
      <c r="FI331" s="37"/>
    </row>
    <row r="332" ht="12.75">
      <c r="FI332" s="37"/>
    </row>
    <row r="333" ht="12.75">
      <c r="FI333" s="37"/>
    </row>
    <row r="334" ht="12.75">
      <c r="FI334" s="37"/>
    </row>
    <row r="335" ht="12.75">
      <c r="FI335" s="37"/>
    </row>
    <row r="336" ht="12.75">
      <c r="FI336" s="37"/>
    </row>
    <row r="337" ht="12.75">
      <c r="FI337" s="37"/>
    </row>
    <row r="338" ht="12.75">
      <c r="FI338" s="37"/>
    </row>
    <row r="339" ht="12.75">
      <c r="FI339" s="37"/>
    </row>
    <row r="340" ht="12.75">
      <c r="FI340" s="37"/>
    </row>
    <row r="341" ht="12.75">
      <c r="FI341" s="37"/>
    </row>
    <row r="342" ht="12.75">
      <c r="FI342" s="37"/>
    </row>
    <row r="343" ht="12.75">
      <c r="FI343" s="37"/>
    </row>
    <row r="344" ht="12.75">
      <c r="FI344" s="37"/>
    </row>
    <row r="345" ht="12.75">
      <c r="FI345" s="37"/>
    </row>
    <row r="346" ht="12.75">
      <c r="FI346" s="37"/>
    </row>
    <row r="347" ht="12.75">
      <c r="FI347" s="37"/>
    </row>
    <row r="348" ht="12.75">
      <c r="FI348" s="37"/>
    </row>
    <row r="349" ht="12.75">
      <c r="FI349" s="37"/>
    </row>
    <row r="350" ht="12.75">
      <c r="FI350" s="37"/>
    </row>
    <row r="351" ht="12.75">
      <c r="FI351" s="37"/>
    </row>
    <row r="352" ht="12.75">
      <c r="FI352" s="37"/>
    </row>
    <row r="353" ht="12.75">
      <c r="FI353" s="37"/>
    </row>
    <row r="354" ht="12.75">
      <c r="FI354" s="37"/>
    </row>
    <row r="355" ht="12.75">
      <c r="FI355" s="37"/>
    </row>
    <row r="356" ht="12.75">
      <c r="FI356" s="37"/>
    </row>
    <row r="357" ht="12.75">
      <c r="FI357" s="37"/>
    </row>
    <row r="358" ht="12.75">
      <c r="FI358" s="37"/>
    </row>
    <row r="359" ht="12.75">
      <c r="FI359" s="37"/>
    </row>
    <row r="360" ht="12.75">
      <c r="FI360" s="37"/>
    </row>
    <row r="361" ht="12.75">
      <c r="FI361" s="37"/>
    </row>
    <row r="362" ht="12.75">
      <c r="FI362" s="37"/>
    </row>
    <row r="363" ht="12.75">
      <c r="FI363" s="37"/>
    </row>
    <row r="364" ht="12.75">
      <c r="FI364" s="37"/>
    </row>
    <row r="365" ht="12.75">
      <c r="FI365" s="37"/>
    </row>
    <row r="366" ht="12.75">
      <c r="FI366" s="37"/>
    </row>
    <row r="367" ht="12.75">
      <c r="FI367" s="37"/>
    </row>
    <row r="368" ht="12.75">
      <c r="FI368" s="37"/>
    </row>
    <row r="369" ht="12.75">
      <c r="FI369" s="37"/>
    </row>
    <row r="370" ht="12.75">
      <c r="FI370" s="37"/>
    </row>
    <row r="371" ht="12.75">
      <c r="FI371" s="37"/>
    </row>
    <row r="372" ht="12.75">
      <c r="FI372" s="37"/>
    </row>
    <row r="373" ht="12.75">
      <c r="FI373" s="37"/>
    </row>
    <row r="374" ht="12.75">
      <c r="FI374" s="37"/>
    </row>
    <row r="375" ht="12.75">
      <c r="FI375" s="37"/>
    </row>
    <row r="376" ht="12.75">
      <c r="FI376" s="37"/>
    </row>
    <row r="377" ht="12.75">
      <c r="FI377" s="37"/>
    </row>
    <row r="378" ht="12.75">
      <c r="FI378" s="37"/>
    </row>
    <row r="379" ht="12.75">
      <c r="FI379" s="37"/>
    </row>
    <row r="380" ht="12.75">
      <c r="FI380" s="37"/>
    </row>
    <row r="381" ht="12.75">
      <c r="FI381" s="37"/>
    </row>
  </sheetData>
  <sheetProtection formatCells="0"/>
  <protectedRanges>
    <protectedRange password="CE28" sqref="C6:C8" name="Диапазон2"/>
    <protectedRange password="CF7A" sqref="C7 C12 C181 C183 C180:D180 C177:C178 AR11:AR12" name="Диапазон1"/>
  </protectedRanges>
  <mergeCells count="1">
    <mergeCell ref="B5:D5"/>
  </mergeCells>
  <dataValidations count="2">
    <dataValidation type="list" allowBlank="1" showInputMessage="1" showErrorMessage="1" sqref="E173">
      <formula1>"PIL,CF"</formula1>
    </dataValidation>
    <dataValidation type="list" allowBlank="1" showInputMessage="1" showErrorMessage="1" sqref="C8">
      <formula1>$I$8:$I$29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Baklanov-GB</dc:creator>
  <cp:keywords/>
  <dc:description/>
  <cp:lastModifiedBy>Hrybonosova-IV</cp:lastModifiedBy>
  <dcterms:created xsi:type="dcterms:W3CDTF">2010-02-08T15:11:05Z</dcterms:created>
  <dcterms:modified xsi:type="dcterms:W3CDTF">2012-07-18T10:07:09Z</dcterms:modified>
  <cp:category/>
  <cp:version/>
  <cp:contentType/>
  <cp:contentStatus/>
</cp:coreProperties>
</file>